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05"/>
  </bookViews>
  <sheets>
    <sheet name="tarif D02D - oblast Praha" sheetId="1" r:id="rId1"/>
    <sheet name="Backup" sheetId="2" r:id="rId2"/>
    <sheet name="Backup2" sheetId="4" r:id="rId3"/>
    <sheet name="Backup3" sheetId="5" r:id="rId4"/>
    <sheet name="Twitter" sheetId="3" r:id="rId5"/>
    <sheet name="Twitter2" sheetId="8" r:id="rId6"/>
  </sheets>
  <definedNames>
    <definedName name="_xlnm._FilterDatabase" localSheetId="2" hidden="1">Backup2!$J$1:$J$27</definedName>
    <definedName name="_xlnm._FilterDatabase" localSheetId="3" hidden="1">Backup3!$J$1:$J$27</definedName>
    <definedName name="_xlnm._FilterDatabase" localSheetId="0" hidden="1">'tarif D02D - oblast Praha'!$J$1:$J$33</definedName>
    <definedName name="_xlnm._FilterDatabase" localSheetId="4" hidden="1">Twitter!$J$1:$J$27</definedName>
    <definedName name="_xlnm._FilterDatabase" localSheetId="5" hidden="1">Twitter2!$J$1:$J$31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L19" i="1" s="1"/>
  <c r="M19" i="1" s="1"/>
  <c r="H2" i="1"/>
  <c r="L2" i="1" s="1"/>
  <c r="E2" i="1"/>
  <c r="E28" i="1"/>
  <c r="H28" i="1"/>
  <c r="E29" i="1"/>
  <c r="H29" i="1"/>
  <c r="L28" i="1" l="1"/>
  <c r="M28" i="1" s="1"/>
  <c r="L29" i="1"/>
  <c r="M29" i="1" s="1"/>
  <c r="E32" i="1"/>
  <c r="H30" i="8" l="1"/>
  <c r="E30" i="8"/>
  <c r="L30" i="8" s="1"/>
  <c r="M30" i="8" s="1"/>
  <c r="H31" i="8"/>
  <c r="L31" i="8" s="1"/>
  <c r="M31" i="8" s="1"/>
  <c r="H29" i="8"/>
  <c r="E29" i="8"/>
  <c r="L29" i="8" s="1"/>
  <c r="M29" i="8" s="1"/>
  <c r="H28" i="8"/>
  <c r="E28" i="8"/>
  <c r="L28" i="8" s="1"/>
  <c r="M28" i="8" s="1"/>
  <c r="H27" i="8"/>
  <c r="E27" i="8"/>
  <c r="H26" i="8"/>
  <c r="E26" i="8"/>
  <c r="H25" i="8"/>
  <c r="E25" i="8"/>
  <c r="L25" i="8" s="1"/>
  <c r="M25" i="8" s="1"/>
  <c r="H2" i="8"/>
  <c r="E2" i="8"/>
  <c r="L2" i="8" s="1"/>
  <c r="M2" i="8" s="1"/>
  <c r="H20" i="8"/>
  <c r="E20" i="8"/>
  <c r="H23" i="8"/>
  <c r="E23" i="8"/>
  <c r="H18" i="8"/>
  <c r="E18" i="8"/>
  <c r="L18" i="8" s="1"/>
  <c r="M18" i="8" s="1"/>
  <c r="H19" i="8"/>
  <c r="E19" i="8"/>
  <c r="L19" i="8" s="1"/>
  <c r="M19" i="8" s="1"/>
  <c r="H24" i="8"/>
  <c r="E24" i="8"/>
  <c r="H16" i="8"/>
  <c r="E16" i="8"/>
  <c r="H15" i="8"/>
  <c r="E15" i="8"/>
  <c r="L15" i="8" s="1"/>
  <c r="M15" i="8" s="1"/>
  <c r="H22" i="8"/>
  <c r="E22" i="8"/>
  <c r="L22" i="8" s="1"/>
  <c r="M22" i="8" s="1"/>
  <c r="H21" i="8"/>
  <c r="E21" i="8"/>
  <c r="H14" i="8"/>
  <c r="L14" i="8" s="1"/>
  <c r="M14" i="8" s="1"/>
  <c r="E14" i="8"/>
  <c r="H13" i="8"/>
  <c r="L13" i="8" s="1"/>
  <c r="M13" i="8" s="1"/>
  <c r="E13" i="8"/>
  <c r="H12" i="8"/>
  <c r="L12" i="8" s="1"/>
  <c r="M12" i="8" s="1"/>
  <c r="E12" i="8"/>
  <c r="H11" i="8"/>
  <c r="L11" i="8" s="1"/>
  <c r="M11" i="8" s="1"/>
  <c r="E11" i="8"/>
  <c r="H10" i="8"/>
  <c r="L10" i="8" s="1"/>
  <c r="M10" i="8" s="1"/>
  <c r="E10" i="8"/>
  <c r="H9" i="8"/>
  <c r="L9" i="8" s="1"/>
  <c r="M9" i="8" s="1"/>
  <c r="E9" i="8"/>
  <c r="H8" i="8"/>
  <c r="L8" i="8" s="1"/>
  <c r="M8" i="8" s="1"/>
  <c r="E8" i="8"/>
  <c r="H7" i="8"/>
  <c r="L7" i="8" s="1"/>
  <c r="M7" i="8" s="1"/>
  <c r="E7" i="8"/>
  <c r="H6" i="8"/>
  <c r="L6" i="8" s="1"/>
  <c r="M6" i="8" s="1"/>
  <c r="E6" i="8"/>
  <c r="H5" i="8"/>
  <c r="L5" i="8" s="1"/>
  <c r="M5" i="8" s="1"/>
  <c r="E5" i="8"/>
  <c r="H4" i="8"/>
  <c r="L4" i="8" s="1"/>
  <c r="M4" i="8" s="1"/>
  <c r="E4" i="8"/>
  <c r="M3" i="8"/>
  <c r="L3" i="8"/>
  <c r="H17" i="8"/>
  <c r="L17" i="8" s="1"/>
  <c r="M17" i="8" s="1"/>
  <c r="E17" i="8"/>
  <c r="L16" i="8" l="1"/>
  <c r="M16" i="8" s="1"/>
  <c r="L23" i="8"/>
  <c r="M23" i="8" s="1"/>
  <c r="L26" i="8"/>
  <c r="M26" i="8" s="1"/>
  <c r="L21" i="8"/>
  <c r="M21" i="8" s="1"/>
  <c r="L24" i="8"/>
  <c r="M24" i="8" s="1"/>
  <c r="L20" i="8"/>
  <c r="M20" i="8" s="1"/>
  <c r="L27" i="8"/>
  <c r="M27" i="8" s="1"/>
  <c r="E21" i="1"/>
  <c r="E16" i="1"/>
  <c r="E15" i="1"/>
  <c r="E17" i="1"/>
  <c r="H21" i="1"/>
  <c r="H16" i="1"/>
  <c r="H15" i="1"/>
  <c r="H17" i="1"/>
  <c r="M27" i="5"/>
  <c r="H27" i="5"/>
  <c r="L27" i="5" s="1"/>
  <c r="E27" i="5"/>
  <c r="H26" i="5"/>
  <c r="L26" i="5" s="1"/>
  <c r="M25" i="5"/>
  <c r="L25" i="5"/>
  <c r="H25" i="5"/>
  <c r="E25" i="5"/>
  <c r="H24" i="5"/>
  <c r="L24" i="5" s="1"/>
  <c r="E24" i="5"/>
  <c r="M24" i="5" s="1"/>
  <c r="M23" i="5"/>
  <c r="L23" i="5"/>
  <c r="H23" i="5"/>
  <c r="E23" i="5"/>
  <c r="H22" i="5"/>
  <c r="L22" i="5" s="1"/>
  <c r="E22" i="5"/>
  <c r="M22" i="5" s="1"/>
  <c r="M21" i="5"/>
  <c r="L21" i="5"/>
  <c r="H21" i="5"/>
  <c r="E21" i="5"/>
  <c r="H20" i="5"/>
  <c r="L20" i="5" s="1"/>
  <c r="E20" i="5"/>
  <c r="M20" i="5" s="1"/>
  <c r="M19" i="5"/>
  <c r="L19" i="5"/>
  <c r="H19" i="5"/>
  <c r="E19" i="5"/>
  <c r="H18" i="5"/>
  <c r="L18" i="5" s="1"/>
  <c r="E18" i="5"/>
  <c r="M18" i="5" s="1"/>
  <c r="M17" i="5"/>
  <c r="L17" i="5"/>
  <c r="H17" i="5"/>
  <c r="E17" i="5"/>
  <c r="H16" i="5"/>
  <c r="L16" i="5" s="1"/>
  <c r="E16" i="5"/>
  <c r="M16" i="5" s="1"/>
  <c r="M15" i="5"/>
  <c r="L15" i="5"/>
  <c r="H15" i="5"/>
  <c r="E15" i="5"/>
  <c r="H14" i="5"/>
  <c r="L14" i="5" s="1"/>
  <c r="M14" i="5" s="1"/>
  <c r="E14" i="5"/>
  <c r="L13" i="5"/>
  <c r="M13" i="5" s="1"/>
  <c r="H13" i="5"/>
  <c r="E13" i="5"/>
  <c r="H12" i="5"/>
  <c r="L12" i="5" s="1"/>
  <c r="M12" i="5" s="1"/>
  <c r="E12" i="5"/>
  <c r="L11" i="5"/>
  <c r="M11" i="5" s="1"/>
  <c r="H11" i="5"/>
  <c r="E11" i="5"/>
  <c r="H10" i="5"/>
  <c r="L10" i="5" s="1"/>
  <c r="M10" i="5" s="1"/>
  <c r="E10" i="5"/>
  <c r="L9" i="5"/>
  <c r="M9" i="5" s="1"/>
  <c r="H9" i="5"/>
  <c r="E9" i="5"/>
  <c r="H8" i="5"/>
  <c r="L8" i="5" s="1"/>
  <c r="M8" i="5" s="1"/>
  <c r="E8" i="5"/>
  <c r="L7" i="5"/>
  <c r="M7" i="5" s="1"/>
  <c r="H7" i="5"/>
  <c r="E7" i="5"/>
  <c r="H6" i="5"/>
  <c r="L6" i="5" s="1"/>
  <c r="M6" i="5" s="1"/>
  <c r="E6" i="5"/>
  <c r="L5" i="5"/>
  <c r="M5" i="5" s="1"/>
  <c r="H5" i="5"/>
  <c r="E5" i="5"/>
  <c r="H4" i="5"/>
  <c r="L4" i="5" s="1"/>
  <c r="M4" i="5" s="1"/>
  <c r="E4" i="5"/>
  <c r="L3" i="5"/>
  <c r="M3" i="5" s="1"/>
  <c r="L2" i="5"/>
  <c r="M2" i="5" s="1"/>
  <c r="H2" i="5"/>
  <c r="E2" i="5"/>
  <c r="E3" i="1"/>
  <c r="H3" i="1"/>
  <c r="L3" i="1" s="1"/>
  <c r="M3" i="1" s="1"/>
  <c r="M2" i="1"/>
  <c r="E30" i="1"/>
  <c r="H27" i="4"/>
  <c r="L27" i="4" s="1"/>
  <c r="E27" i="4"/>
  <c r="L26" i="4"/>
  <c r="H26" i="4"/>
  <c r="H25" i="4"/>
  <c r="L25" i="4" s="1"/>
  <c r="E25" i="4"/>
  <c r="H24" i="4"/>
  <c r="L24" i="4" s="1"/>
  <c r="E24" i="4"/>
  <c r="L23" i="4"/>
  <c r="H23" i="4"/>
  <c r="E23" i="4"/>
  <c r="L22" i="4"/>
  <c r="H22" i="4"/>
  <c r="E22" i="4"/>
  <c r="L21" i="4"/>
  <c r="H21" i="4"/>
  <c r="E21" i="4"/>
  <c r="H20" i="4"/>
  <c r="L20" i="4" s="1"/>
  <c r="E20" i="4"/>
  <c r="H19" i="4"/>
  <c r="L19" i="4" s="1"/>
  <c r="M19" i="4" s="1"/>
  <c r="E19" i="4"/>
  <c r="L18" i="4"/>
  <c r="H18" i="4"/>
  <c r="E18" i="4"/>
  <c r="L17" i="4"/>
  <c r="H17" i="4"/>
  <c r="E17" i="4"/>
  <c r="H16" i="4"/>
  <c r="L16" i="4" s="1"/>
  <c r="E16" i="4"/>
  <c r="H15" i="4"/>
  <c r="L15" i="4" s="1"/>
  <c r="E15" i="4"/>
  <c r="H14" i="4"/>
  <c r="L14" i="4" s="1"/>
  <c r="E14" i="4"/>
  <c r="H13" i="4"/>
  <c r="L13" i="4" s="1"/>
  <c r="E13" i="4"/>
  <c r="H12" i="4"/>
  <c r="L12" i="4" s="1"/>
  <c r="E12" i="4"/>
  <c r="H11" i="4"/>
  <c r="L11" i="4" s="1"/>
  <c r="E11" i="4"/>
  <c r="L10" i="4"/>
  <c r="H10" i="4"/>
  <c r="E10" i="4"/>
  <c r="L9" i="4"/>
  <c r="H9" i="4"/>
  <c r="E9" i="4"/>
  <c r="H8" i="4"/>
  <c r="L8" i="4" s="1"/>
  <c r="E8" i="4"/>
  <c r="H7" i="4"/>
  <c r="L7" i="4" s="1"/>
  <c r="E7" i="4"/>
  <c r="H6" i="4"/>
  <c r="L6" i="4" s="1"/>
  <c r="E6" i="4"/>
  <c r="H5" i="4"/>
  <c r="L5" i="4" s="1"/>
  <c r="E5" i="4"/>
  <c r="H4" i="4"/>
  <c r="L4" i="4" s="1"/>
  <c r="E4" i="4"/>
  <c r="L3" i="4"/>
  <c r="L2" i="4"/>
  <c r="L17" i="1" l="1"/>
  <c r="M17" i="1" s="1"/>
  <c r="L16" i="1"/>
  <c r="M16" i="1" s="1"/>
  <c r="L21" i="1"/>
  <c r="M21" i="1" s="1"/>
  <c r="L15" i="1"/>
  <c r="M15" i="1" s="1"/>
  <c r="M26" i="5"/>
  <c r="H13" i="3"/>
  <c r="K13" i="3" s="1"/>
  <c r="E13" i="3"/>
  <c r="H3" i="3"/>
  <c r="K3" i="3" s="1"/>
  <c r="E3" i="3"/>
  <c r="K25" i="3"/>
  <c r="H10" i="3"/>
  <c r="K10" i="3" s="1"/>
  <c r="E10" i="3"/>
  <c r="K15" i="3"/>
  <c r="H15" i="3"/>
  <c r="E15" i="3"/>
  <c r="H22" i="3"/>
  <c r="K22" i="3" s="1"/>
  <c r="E22" i="3"/>
  <c r="H21" i="3"/>
  <c r="K21" i="3" s="1"/>
  <c r="E21" i="3"/>
  <c r="H20" i="3"/>
  <c r="K20" i="3" s="1"/>
  <c r="E20" i="3"/>
  <c r="H19" i="3"/>
  <c r="K19" i="3" s="1"/>
  <c r="E19" i="3"/>
  <c r="H18" i="3"/>
  <c r="K18" i="3" s="1"/>
  <c r="E18" i="3"/>
  <c r="H17" i="3"/>
  <c r="K17" i="3" s="1"/>
  <c r="E17" i="3"/>
  <c r="K27" i="3"/>
  <c r="H14" i="3"/>
  <c r="K14" i="3" s="1"/>
  <c r="E14" i="3"/>
  <c r="H4" i="3"/>
  <c r="K4" i="3" s="1"/>
  <c r="E4" i="3"/>
  <c r="H16" i="3"/>
  <c r="K16" i="3" s="1"/>
  <c r="E16" i="3"/>
  <c r="H23" i="3"/>
  <c r="K23" i="3" s="1"/>
  <c r="E23" i="3"/>
  <c r="H11" i="3"/>
  <c r="K11" i="3" s="1"/>
  <c r="E11" i="3"/>
  <c r="H26" i="3"/>
  <c r="K26" i="3" s="1"/>
  <c r="H9" i="3"/>
  <c r="K9" i="3" s="1"/>
  <c r="E9" i="3"/>
  <c r="H8" i="3"/>
  <c r="K8" i="3" s="1"/>
  <c r="E8" i="3"/>
  <c r="H7" i="3"/>
  <c r="K7" i="3" s="1"/>
  <c r="E7" i="3"/>
  <c r="H6" i="3"/>
  <c r="K6" i="3" s="1"/>
  <c r="E6" i="3"/>
  <c r="H5" i="3"/>
  <c r="K5" i="3" s="1"/>
  <c r="E5" i="3"/>
  <c r="H2" i="3"/>
  <c r="K2" i="3" s="1"/>
  <c r="E2" i="3"/>
  <c r="H12" i="3"/>
  <c r="K12" i="3" s="1"/>
  <c r="E12" i="3"/>
  <c r="H24" i="3"/>
  <c r="K24" i="3" s="1"/>
  <c r="E24" i="3"/>
  <c r="H27" i="2"/>
  <c r="L27" i="2" s="1"/>
  <c r="E27" i="2"/>
  <c r="L26" i="2"/>
  <c r="H26" i="2"/>
  <c r="E26" i="2"/>
  <c r="L25" i="2"/>
  <c r="L24" i="2"/>
  <c r="H24" i="2"/>
  <c r="E24" i="2"/>
  <c r="H23" i="2"/>
  <c r="L23" i="2" s="1"/>
  <c r="E23" i="2"/>
  <c r="H22" i="2"/>
  <c r="L22" i="2" s="1"/>
  <c r="E22" i="2"/>
  <c r="H21" i="2"/>
  <c r="L21" i="2" s="1"/>
  <c r="E21" i="2"/>
  <c r="H20" i="2"/>
  <c r="L20" i="2" s="1"/>
  <c r="E20" i="2"/>
  <c r="L19" i="2"/>
  <c r="H19" i="2"/>
  <c r="E19" i="2"/>
  <c r="H18" i="2"/>
  <c r="L18" i="2" s="1"/>
  <c r="E18" i="2"/>
  <c r="H17" i="2"/>
  <c r="L17" i="2" s="1"/>
  <c r="E17" i="2"/>
  <c r="L16" i="2"/>
  <c r="H15" i="2"/>
  <c r="L15" i="2" s="1"/>
  <c r="E15" i="2"/>
  <c r="H14" i="2"/>
  <c r="L14" i="2" s="1"/>
  <c r="E14" i="2"/>
  <c r="H13" i="2"/>
  <c r="L13" i="2" s="1"/>
  <c r="E13" i="2"/>
  <c r="H12" i="2"/>
  <c r="L12" i="2" s="1"/>
  <c r="E12" i="2"/>
  <c r="H11" i="2"/>
  <c r="L11" i="2" s="1"/>
  <c r="E11" i="2"/>
  <c r="L10" i="2"/>
  <c r="H10" i="2"/>
  <c r="H9" i="2"/>
  <c r="L9" i="2" s="1"/>
  <c r="E9" i="2"/>
  <c r="H8" i="2"/>
  <c r="L8" i="2" s="1"/>
  <c r="E8" i="2"/>
  <c r="L7" i="2"/>
  <c r="H7" i="2"/>
  <c r="E7" i="2"/>
  <c r="H6" i="2"/>
  <c r="L6" i="2" s="1"/>
  <c r="E6" i="2"/>
  <c r="H5" i="2"/>
  <c r="L5" i="2" s="1"/>
  <c r="E5" i="2"/>
  <c r="H4" i="2"/>
  <c r="L4" i="2" s="1"/>
  <c r="E4" i="2"/>
  <c r="H3" i="2"/>
  <c r="L3" i="2" s="1"/>
  <c r="E3" i="2"/>
  <c r="H2" i="2"/>
  <c r="L2" i="2" s="1"/>
  <c r="E2" i="2"/>
  <c r="H24" i="1"/>
  <c r="E24" i="1"/>
  <c r="H18" i="1"/>
  <c r="E18" i="1"/>
  <c r="H25" i="1"/>
  <c r="E25" i="1"/>
  <c r="H27" i="1"/>
  <c r="E27" i="1"/>
  <c r="H5" i="1"/>
  <c r="L5" i="1" s="1"/>
  <c r="M5" i="1" s="1"/>
  <c r="E5" i="1"/>
  <c r="H11" i="1"/>
  <c r="L11" i="1" s="1"/>
  <c r="M11" i="1" s="1"/>
  <c r="E11" i="1"/>
  <c r="E4" i="1"/>
  <c r="H4" i="1"/>
  <c r="L4" i="1" s="1"/>
  <c r="M4" i="1" s="1"/>
  <c r="E10" i="1"/>
  <c r="H10" i="1"/>
  <c r="L10" i="1" s="1"/>
  <c r="M10" i="1" s="1"/>
  <c r="H14" i="1"/>
  <c r="L14" i="1" s="1"/>
  <c r="M14" i="1" s="1"/>
  <c r="E14" i="1"/>
  <c r="H23" i="1"/>
  <c r="E23" i="1"/>
  <c r="E9" i="1"/>
  <c r="H9" i="1"/>
  <c r="L9" i="1" s="1"/>
  <c r="M9" i="1" s="1"/>
  <c r="E12" i="1"/>
  <c r="H12" i="1"/>
  <c r="L12" i="1" s="1"/>
  <c r="M12" i="1" s="1"/>
  <c r="H8" i="1"/>
  <c r="L8" i="1" s="1"/>
  <c r="M8" i="1" s="1"/>
  <c r="E8" i="1"/>
  <c r="H13" i="1"/>
  <c r="L13" i="1" s="1"/>
  <c r="M13" i="1" s="1"/>
  <c r="E13" i="1"/>
  <c r="H6" i="1"/>
  <c r="L6" i="1" s="1"/>
  <c r="M6" i="1" s="1"/>
  <c r="E6" i="1"/>
  <c r="H30" i="1"/>
  <c r="L30" i="1" s="1"/>
  <c r="M30" i="1" s="1"/>
  <c r="H20" i="1"/>
  <c r="E20" i="1"/>
  <c r="H26" i="1"/>
  <c r="H31" i="1"/>
  <c r="E26" i="1"/>
  <c r="E31" i="1"/>
  <c r="H7" i="1"/>
  <c r="L7" i="1" s="1"/>
  <c r="M7" i="1" s="1"/>
  <c r="E7" i="1"/>
  <c r="H32" i="1"/>
  <c r="H33" i="1"/>
  <c r="E33" i="1"/>
  <c r="H22" i="1"/>
  <c r="E22" i="1"/>
  <c r="L32" i="1" l="1"/>
  <c r="M32" i="1" s="1"/>
  <c r="L33" i="1"/>
  <c r="M33" i="1" s="1"/>
  <c r="L26" i="1"/>
  <c r="M26" i="1" s="1"/>
  <c r="L22" i="1"/>
  <c r="M22" i="1" s="1"/>
  <c r="L23" i="1"/>
  <c r="M23" i="1" s="1"/>
  <c r="L20" i="1"/>
  <c r="M20" i="1" s="1"/>
  <c r="L24" i="1"/>
  <c r="M24" i="1" s="1"/>
  <c r="L27" i="1"/>
  <c r="M27" i="1" s="1"/>
  <c r="L25" i="1"/>
  <c r="M25" i="1" s="1"/>
  <c r="L18" i="1"/>
  <c r="M18" i="1" s="1"/>
  <c r="L31" i="1"/>
  <c r="M31" i="1" s="1"/>
</calcChain>
</file>

<file path=xl/comments1.xml><?xml version="1.0" encoding="utf-8"?>
<comments xmlns="http://schemas.openxmlformats.org/spreadsheetml/2006/main">
  <authors>
    <author>Autor</author>
  </authors>
  <commentList>
    <comment ref="K1" authorId="0" shapeId="0">
      <text>
        <r>
          <rPr>
            <b/>
            <sz val="9"/>
            <color indexed="81"/>
            <rFont val="Tahoma"/>
            <charset val="1"/>
          </rPr>
          <t>Stačí sem rozkopírovat spotřebu třeba z posledního vyúčtování</t>
        </r>
      </text>
    </comment>
    <comment ref="L1" authorId="0" shapeId="0">
      <text>
        <r>
          <rPr>
            <b/>
            <sz val="9"/>
            <color indexed="81"/>
            <rFont val="Tahoma"/>
            <charset val="1"/>
          </rPr>
          <t>Musíte přidat regulovanou část ceny, která tvoří přibližně 55 %, tj. výsledná cena je zhruba dvojnásobná ceně v tomto sloupci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K1" authorId="0" shapeId="0">
      <text>
        <r>
          <rPr>
            <b/>
            <sz val="9"/>
            <color indexed="81"/>
            <rFont val="Tahoma"/>
            <charset val="1"/>
          </rPr>
          <t>Stačí sem rozkopírovat spotřebu třeba z posledního vyúčtování</t>
        </r>
      </text>
    </comment>
    <comment ref="L1" authorId="0" shapeId="0">
      <text>
        <r>
          <rPr>
            <b/>
            <sz val="9"/>
            <color indexed="81"/>
            <rFont val="Tahoma"/>
            <charset val="1"/>
          </rPr>
          <t>Musíte přidat regulovanou část ceny, která tvoří přibližně 55 %, tj. výsledná cena je zhruba dvojnásobná ceně v tomto sloupci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K1" authorId="0" shapeId="0">
      <text>
        <r>
          <rPr>
            <b/>
            <sz val="9"/>
            <color indexed="81"/>
            <rFont val="Tahoma"/>
            <charset val="1"/>
          </rPr>
          <t>Stačí sem rozkopírovat spotřebu třeba z posledního vyúčtování</t>
        </r>
      </text>
    </comment>
    <comment ref="L1" authorId="0" shapeId="0">
      <text>
        <r>
          <rPr>
            <b/>
            <sz val="9"/>
            <color indexed="81"/>
            <rFont val="Tahoma"/>
            <charset val="1"/>
          </rPr>
          <t>Musíte přidat regulovanou část ceny, která tvoří přibližně 55 %, tj. výsledná cena je zhruba dvojnásobná ceně v tomto sloupci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K1" authorId="0" shapeId="0">
      <text>
        <r>
          <rPr>
            <b/>
            <sz val="9"/>
            <color indexed="81"/>
            <rFont val="Tahoma"/>
            <charset val="1"/>
          </rPr>
          <t>Stačí sem rozkopírovat spotřebu třeba z posledního vyúčtování</t>
        </r>
      </text>
    </comment>
    <comment ref="L1" authorId="0" shapeId="0">
      <text>
        <r>
          <rPr>
            <b/>
            <sz val="9"/>
            <color indexed="81"/>
            <rFont val="Tahoma"/>
            <charset val="1"/>
          </rPr>
          <t>Musíte přidat regulovanou část ceny, která tvoří přibližně 55 %, tj. výsledná cena je zhruba dvojnásobná ceně v tomto sloupci</t>
        </r>
      </text>
    </comment>
  </commentList>
</comments>
</file>

<file path=xl/sharedStrings.xml><?xml version="1.0" encoding="utf-8"?>
<sst xmlns="http://schemas.openxmlformats.org/spreadsheetml/2006/main" count="707" uniqueCount="111">
  <si>
    <t>PRE</t>
  </si>
  <si>
    <t>Firma</t>
  </si>
  <si>
    <t>Název</t>
  </si>
  <si>
    <t>DPH</t>
  </si>
  <si>
    <t>Měsíční fix</t>
  </si>
  <si>
    <t>Cena/MWh</t>
  </si>
  <si>
    <t>Cena/měsíc</t>
  </si>
  <si>
    <t>nefix</t>
  </si>
  <si>
    <t>Fixace</t>
  </si>
  <si>
    <t>PRE PROUD START</t>
  </si>
  <si>
    <t>Yello Watt</t>
  </si>
  <si>
    <t>Yello</t>
  </si>
  <si>
    <t>PDF</t>
  </si>
  <si>
    <t>ČEZ</t>
  </si>
  <si>
    <t>ELEKTŘINA NA DOBU NEURČITOU</t>
  </si>
  <si>
    <t xml:space="preserve">Elektřina – na 1 rok </t>
  </si>
  <si>
    <t xml:space="preserve">Elektřina – na 2 roky </t>
  </si>
  <si>
    <t>Elektřina – na 3 roky</t>
  </si>
  <si>
    <t>6 měsíců</t>
  </si>
  <si>
    <t>1 rok</t>
  </si>
  <si>
    <t>2 roky</t>
  </si>
  <si>
    <t>3 roky</t>
  </si>
  <si>
    <t>asi nějaká stará cena</t>
  </si>
  <si>
    <t>PRE PROUD FIX</t>
  </si>
  <si>
    <t>PRE PROUD STANDARD</t>
  </si>
  <si>
    <t>PRE PROUD KLASIK</t>
  </si>
  <si>
    <t xml:space="preserve">PRE PROUD UNIVERSAL </t>
  </si>
  <si>
    <t>PRE PROUD KOMFORT</t>
  </si>
  <si>
    <t>KOMFORT</t>
  </si>
  <si>
    <t>do 31. 12. 2023</t>
  </si>
  <si>
    <t>Ostatní</t>
  </si>
  <si>
    <t>EON</t>
  </si>
  <si>
    <t>Variant PRO 24</t>
  </si>
  <si>
    <t>zelená energie za pár desetikorun</t>
  </si>
  <si>
    <t>innogy</t>
  </si>
  <si>
    <t>o Pražáka nemají zájem</t>
  </si>
  <si>
    <t>PPAS</t>
  </si>
  <si>
    <t>Bez závazků</t>
  </si>
  <si>
    <t>EKO Flexi 2 roky</t>
  </si>
  <si>
    <t>Komplet EKO Flexi 2 roky</t>
  </si>
  <si>
    <t>EKO Flexi 3 roky</t>
  </si>
  <si>
    <t>Komplet EKO Flexi 3 roky</t>
  </si>
  <si>
    <t>Distributor poslední instance</t>
  </si>
  <si>
    <t>asi nějaká stará cena, i s plynem</t>
  </si>
  <si>
    <t>Cena celkem</t>
  </si>
  <si>
    <t>Roční spotřeba (MWh)</t>
  </si>
  <si>
    <t>MND</t>
  </si>
  <si>
    <t>Produkt Proud</t>
  </si>
  <si>
    <t>Centropol</t>
  </si>
  <si>
    <t>FIXNĚ na 1 rok</t>
  </si>
  <si>
    <t>FIXNĚ na 2 roky</t>
  </si>
  <si>
    <t>Fonergy</t>
  </si>
  <si>
    <t>Nenabírají nové zákazníky.</t>
  </si>
  <si>
    <t>Elimon</t>
  </si>
  <si>
    <t xml:space="preserve">Svěží 24 </t>
  </si>
  <si>
    <t>Svěží CENÍK</t>
  </si>
  <si>
    <t>Cena celkem za rok (jen silová elektřina)</t>
  </si>
  <si>
    <t>23.10.2021 na webu už nenabízí</t>
  </si>
  <si>
    <t>23.10.2021 nenabírají nové zákazníky</t>
  </si>
  <si>
    <t>vyúčtování v PDF</t>
  </si>
  <si>
    <t>cena se může změnit klidně i víckrát za měsíc!</t>
  </si>
  <si>
    <t>Elektřina bez závazků</t>
  </si>
  <si>
    <t>Měsíční platba za komplet elektřinu</t>
  </si>
  <si>
    <t>ceník z 8.10.2021</t>
  </si>
  <si>
    <t>PRE PROUD FIX 2022</t>
  </si>
  <si>
    <t>do 31. 12. 2022</t>
  </si>
  <si>
    <t>Měsíční platba za komplet elektřinu (cca)</t>
  </si>
  <si>
    <t>elektřina Optimal</t>
  </si>
  <si>
    <t>nově Pražáky chtějí; ceník 23.10.2021; fix na 10 měsíců</t>
  </si>
  <si>
    <t>kontrola ceny 27.10.2021</t>
  </si>
  <si>
    <t>Ostatní, platnost</t>
  </si>
  <si>
    <t>ceník z 13.10.2021, kontrola 27.10.2021</t>
  </si>
  <si>
    <t>ceník z 8.10.2021, kontrola 27.10.2021</t>
  </si>
  <si>
    <t>ceník z 25.10.2021, kontrola 27.10.2021</t>
  </si>
  <si>
    <t>ceník z 11.10.2021, kontrola 27.10.2021</t>
  </si>
  <si>
    <t>ceník z 19.10.2021, kontrola 27.10.2021</t>
  </si>
  <si>
    <t>ceny od 1.12.2021, kontrola 27.10.2021</t>
  </si>
  <si>
    <t>Cena/MWh s DPH</t>
  </si>
  <si>
    <t>Cena/měsíc s DPH</t>
  </si>
  <si>
    <t>Název produktu</t>
  </si>
  <si>
    <t>nenabírají nové zákazníky, kontrola 27.10.2021</t>
  </si>
  <si>
    <t>10 měsíců</t>
  </si>
  <si>
    <t>ceník z 23.10.2021, kontrola 27.10.2021</t>
  </si>
  <si>
    <t>Variant PRO 24 (zelená energie)</t>
  </si>
  <si>
    <t>zcela nepřehledné; kontrola 27.10.2021</t>
  </si>
  <si>
    <t>nefunkční odkazy na ceníky, 27.10.2021</t>
  </si>
  <si>
    <t>?</t>
  </si>
  <si>
    <t>10 měs/2,5 roku</t>
  </si>
  <si>
    <t>1280 měsíčně</t>
  </si>
  <si>
    <t>ceník z 8.10.2021, kontrola 12.11.2021</t>
  </si>
  <si>
    <t>Armex Energy</t>
  </si>
  <si>
    <t>FIX2022</t>
  </si>
  <si>
    <t>ceník 1.11.2021, kontrola 13.11.2021</t>
  </si>
  <si>
    <t>Doba neurčitá</t>
  </si>
  <si>
    <t>3 měsíční výpověd</t>
  </si>
  <si>
    <t>ceník od 1.12.2021, kontrola 13.11.2021</t>
  </si>
  <si>
    <t>od 1.11.2021; kontrola 13.11.2021</t>
  </si>
  <si>
    <t>Standard 22, smlouva PREMIUM</t>
  </si>
  <si>
    <t>vypoved 3M</t>
  </si>
  <si>
    <t>kontrola ceny 13.11.2021</t>
  </si>
  <si>
    <t>ceny od 18.10.2021; kontrola 13.11.2021</t>
  </si>
  <si>
    <t>Variant PRO 24 Podzim I</t>
  </si>
  <si>
    <t>ceník z 11.10.2021, kontrola 13.11.2021</t>
  </si>
  <si>
    <t>Nano Green</t>
  </si>
  <si>
    <t>Elektřina Nazeleno 2022</t>
  </si>
  <si>
    <t>ceník od 1.11.2021, kontrola 13.11.2021</t>
  </si>
  <si>
    <t>nefix??</t>
  </si>
  <si>
    <t>Svěží 12</t>
  </si>
  <si>
    <t>ceník z 13.10.2021, kontrola 13.11.2021</t>
  </si>
  <si>
    <t>Tabulka neobsahuje spotové tarify.</t>
  </si>
  <si>
    <t>ceny od 23.10.2021, kontrola 12.11.2021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</si>
</sst>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K_č_-;\-* #,##0.00\ _K_č_-;_-* &quot;-&quot;??\ _K_č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0" fillId="2" borderId="0" xfId="0" applyFill="1"/>
    <xf numFmtId="0" fontId="0" fillId="0" borderId="0" xfId="0" applyFont="1"/>
    <xf numFmtId="0" fontId="0" fillId="3" borderId="0" xfId="0" applyFill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1" xfId="2" applyBorder="1"/>
    <xf numFmtId="0" fontId="0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2" borderId="1" xfId="0" applyNumberFormat="1" applyFill="1" applyBorder="1"/>
    <xf numFmtId="0" fontId="4" fillId="0" borderId="1" xfId="2" applyFill="1" applyBorder="1"/>
    <xf numFmtId="0" fontId="0" fillId="0" borderId="1" xfId="0" applyFill="1" applyBorder="1"/>
    <xf numFmtId="0" fontId="3" fillId="4" borderId="0" xfId="0" applyFont="1" applyFill="1"/>
    <xf numFmtId="0" fontId="0" fillId="4" borderId="0" xfId="0" applyFill="1"/>
    <xf numFmtId="43" fontId="0" fillId="4" borderId="0" xfId="1" applyFont="1" applyFill="1"/>
    <xf numFmtId="0" fontId="3" fillId="0" borderId="0" xfId="0" applyFont="1" applyAlignment="1">
      <alignment wrapText="1"/>
    </xf>
    <xf numFmtId="0" fontId="5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0" xfId="0" applyFont="1"/>
    <xf numFmtId="43" fontId="5" fillId="4" borderId="0" xfId="1" applyFont="1" applyFill="1"/>
    <xf numFmtId="164" fontId="0" fillId="0" borderId="0" xfId="0" applyNumberFormat="1"/>
    <xf numFmtId="0" fontId="3" fillId="4" borderId="0" xfId="0" applyFont="1" applyFill="1" applyAlignment="1">
      <alignment wrapText="1"/>
    </xf>
    <xf numFmtId="0" fontId="6" fillId="0" borderId="1" xfId="2" applyFont="1" applyFill="1" applyBorder="1"/>
    <xf numFmtId="0" fontId="5" fillId="0" borderId="1" xfId="0" applyFont="1" applyFill="1" applyBorder="1"/>
    <xf numFmtId="0" fontId="6" fillId="0" borderId="1" xfId="2" applyFont="1" applyBorder="1"/>
    <xf numFmtId="0" fontId="7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0" fontId="0" fillId="3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1" xfId="0" applyFill="1" applyBorder="1" applyAlignment="1">
      <alignment wrapText="1"/>
    </xf>
    <xf numFmtId="0" fontId="3" fillId="0" borderId="1" xfId="0" applyFont="1" applyBorder="1" applyAlignment="1"/>
    <xf numFmtId="0" fontId="0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Font="1" applyFill="1" applyBorder="1" applyAlignme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2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0" fillId="0" borderId="2" xfId="0" applyFont="1" applyBorder="1"/>
    <xf numFmtId="0" fontId="0" fillId="0" borderId="0" xfId="0" applyBorder="1"/>
    <xf numFmtId="0" fontId="0" fillId="0" borderId="2" xfId="0" applyBorder="1"/>
    <xf numFmtId="0" fontId="0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2" xfId="0" applyFont="1" applyBorder="1" applyAlignment="1"/>
    <xf numFmtId="0" fontId="0" fillId="2" borderId="0" xfId="0" applyFill="1" applyBorder="1"/>
    <xf numFmtId="0" fontId="0" fillId="0" borderId="2" xfId="0" applyBorder="1" applyAlignment="1"/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ello.cz/cs/domacnost/" TargetMode="External"/><Relationship Id="rId13" Type="http://schemas.openxmlformats.org/officeDocument/2006/relationships/hyperlink" Target="https://www.ppas.cz/ceniky" TargetMode="External"/><Relationship Id="rId18" Type="http://schemas.openxmlformats.org/officeDocument/2006/relationships/hyperlink" Target="https://www.pre.cz/cs/domacnosti/elektrina/pre-proud-start/K_START_2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mnd.cz/" TargetMode="External"/><Relationship Id="rId21" Type="http://schemas.openxmlformats.org/officeDocument/2006/relationships/hyperlink" Target="https://www.cez.cz/" TargetMode="External"/><Relationship Id="rId7" Type="http://schemas.openxmlformats.org/officeDocument/2006/relationships/hyperlink" Target="https://www.cez.cz/" TargetMode="External"/><Relationship Id="rId12" Type="http://schemas.openxmlformats.org/officeDocument/2006/relationships/hyperlink" Target="https://www.pre.cz/" TargetMode="External"/><Relationship Id="rId17" Type="http://schemas.openxmlformats.org/officeDocument/2006/relationships/hyperlink" Target="https://www.pre.cz/dpi/" TargetMode="External"/><Relationship Id="rId25" Type="http://schemas.openxmlformats.org/officeDocument/2006/relationships/hyperlink" Target="https://elektrinanazeleno.cz/kdo-jsme/" TargetMode="External"/><Relationship Id="rId2" Type="http://schemas.openxmlformats.org/officeDocument/2006/relationships/hyperlink" Target="https://www.ppas.cz/ceniky" TargetMode="External"/><Relationship Id="rId16" Type="http://schemas.openxmlformats.org/officeDocument/2006/relationships/hyperlink" Target="https://www.ppas.cz/ceniky" TargetMode="External"/><Relationship Id="rId20" Type="http://schemas.openxmlformats.org/officeDocument/2006/relationships/hyperlink" Target="https://www.cez.cz/" TargetMode="External"/><Relationship Id="rId1" Type="http://schemas.openxmlformats.org/officeDocument/2006/relationships/hyperlink" Target="https://www.innogy.cz/" TargetMode="External"/><Relationship Id="rId6" Type="http://schemas.openxmlformats.org/officeDocument/2006/relationships/hyperlink" Target="https://www.eon.cz/" TargetMode="External"/><Relationship Id="rId11" Type="http://schemas.openxmlformats.org/officeDocument/2006/relationships/hyperlink" Target="https://www.cez.cz/" TargetMode="External"/><Relationship Id="rId24" Type="http://schemas.openxmlformats.org/officeDocument/2006/relationships/hyperlink" Target="https://www.eon.cz/domacnosti/elektrina/variant-pro-24/" TargetMode="External"/><Relationship Id="rId5" Type="http://schemas.openxmlformats.org/officeDocument/2006/relationships/hyperlink" Target="https://www.centropol.cz/" TargetMode="External"/><Relationship Id="rId15" Type="http://schemas.openxmlformats.org/officeDocument/2006/relationships/hyperlink" Target="https://www.ppas.cz/ceniky" TargetMode="External"/><Relationship Id="rId23" Type="http://schemas.openxmlformats.org/officeDocument/2006/relationships/hyperlink" Target="https://armexenergy.cz/" TargetMode="External"/><Relationship Id="rId28" Type="http://schemas.openxmlformats.org/officeDocument/2006/relationships/comments" Target="../comments1.xml"/><Relationship Id="rId10" Type="http://schemas.openxmlformats.org/officeDocument/2006/relationships/hyperlink" Target="https://www.centropol.cz/" TargetMode="External"/><Relationship Id="rId19" Type="http://schemas.openxmlformats.org/officeDocument/2006/relationships/hyperlink" Target="https://www.pre.cz/" TargetMode="External"/><Relationship Id="rId4" Type="http://schemas.openxmlformats.org/officeDocument/2006/relationships/hyperlink" Target="https://www.fonergy.cz/" TargetMode="External"/><Relationship Id="rId9" Type="http://schemas.openxmlformats.org/officeDocument/2006/relationships/hyperlink" Target="https://www.elimon.cz/prodej-elektriny" TargetMode="External"/><Relationship Id="rId14" Type="http://schemas.openxmlformats.org/officeDocument/2006/relationships/hyperlink" Target="https://www.ppas.cz/ceniky" TargetMode="External"/><Relationship Id="rId22" Type="http://schemas.openxmlformats.org/officeDocument/2006/relationships/hyperlink" Target="https://armexenergy.cz/" TargetMode="External"/><Relationship Id="rId27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3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7" Type="http://schemas.openxmlformats.org/officeDocument/2006/relationships/hyperlink" Target="https://www.centropol.cz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www.eon.cz/getmedia/764627d2-ceb5-46ff-9a27-0c138ce50c69/Cenik-Variant-PRO-24-Podzim-I-distribucni-uzemi-PRE_D.pdf?ext=.pdf" TargetMode="External"/><Relationship Id="rId1" Type="http://schemas.openxmlformats.org/officeDocument/2006/relationships/hyperlink" Target="https://www.pre.cz/cs/domacnosti/elektrina/archiv-produktu/" TargetMode="External"/><Relationship Id="rId6" Type="http://schemas.openxmlformats.org/officeDocument/2006/relationships/hyperlink" Target="https://www.fonergy.cz/" TargetMode="External"/><Relationship Id="rId11" Type="http://schemas.openxmlformats.org/officeDocument/2006/relationships/hyperlink" Target="https://www.elimon.cz/prodej-elektriny" TargetMode="External"/><Relationship Id="rId5" Type="http://schemas.openxmlformats.org/officeDocument/2006/relationships/hyperlink" Target="https://www.mnd.cz/" TargetMode="External"/><Relationship Id="rId10" Type="http://schemas.openxmlformats.org/officeDocument/2006/relationships/hyperlink" Target="https://www.yello.cz/cs/domacnost/" TargetMode="External"/><Relationship Id="rId4" Type="http://schemas.openxmlformats.org/officeDocument/2006/relationships/hyperlink" Target="https://www.ppas.cz/ceniky" TargetMode="External"/><Relationship Id="rId9" Type="http://schemas.openxmlformats.org/officeDocument/2006/relationships/hyperlink" Target="https://www.cez.cz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7" Type="http://schemas.openxmlformats.org/officeDocument/2006/relationships/hyperlink" Target="https://www.centropol.cz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www.eon.cz/getmedia/764627d2-ceb5-46ff-9a27-0c138ce50c69/Cenik-Variant-PRO-24-Podzim-I-distribucni-uzemi-PRE_D.pdf?ext=.pdf" TargetMode="External"/><Relationship Id="rId1" Type="http://schemas.openxmlformats.org/officeDocument/2006/relationships/hyperlink" Target="https://www.pre.cz/cs/domacnosti/elektrina/archiv-produktu/" TargetMode="External"/><Relationship Id="rId6" Type="http://schemas.openxmlformats.org/officeDocument/2006/relationships/hyperlink" Target="https://www.fonergy.cz/" TargetMode="External"/><Relationship Id="rId11" Type="http://schemas.openxmlformats.org/officeDocument/2006/relationships/hyperlink" Target="https://www.elimon.cz/prodej-elektriny" TargetMode="External"/><Relationship Id="rId5" Type="http://schemas.openxmlformats.org/officeDocument/2006/relationships/hyperlink" Target="https://www.mnd.cz/" TargetMode="External"/><Relationship Id="rId10" Type="http://schemas.openxmlformats.org/officeDocument/2006/relationships/hyperlink" Target="https://www.yello.cz/cs/domacnost/" TargetMode="External"/><Relationship Id="rId4" Type="http://schemas.openxmlformats.org/officeDocument/2006/relationships/hyperlink" Target="https://www.ppas.cz/ceniky" TargetMode="External"/><Relationship Id="rId9" Type="http://schemas.openxmlformats.org/officeDocument/2006/relationships/hyperlink" Target="https://www.cez.cz/" TargetMode="External"/><Relationship Id="rId1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13" Type="http://schemas.openxmlformats.org/officeDocument/2006/relationships/hyperlink" Target="https://www.cez.cz/" TargetMode="External"/><Relationship Id="rId3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7" Type="http://schemas.openxmlformats.org/officeDocument/2006/relationships/hyperlink" Target="https://www.centropol.cz/" TargetMode="External"/><Relationship Id="rId12" Type="http://schemas.openxmlformats.org/officeDocument/2006/relationships/hyperlink" Target="https://www.centropol.cz/" TargetMode="External"/><Relationship Id="rId17" Type="http://schemas.openxmlformats.org/officeDocument/2006/relationships/comments" Target="../comments3.xml"/><Relationship Id="rId2" Type="http://schemas.openxmlformats.org/officeDocument/2006/relationships/hyperlink" Target="https://www.eon.cz/getmedia/764627d2-ceb5-46ff-9a27-0c138ce50c69/Cenik-Variant-PRO-24-Podzim-I-distribucni-uzemi-PRE_D.pdf?ext=.pdf" TargetMode="External"/><Relationship Id="rId16" Type="http://schemas.openxmlformats.org/officeDocument/2006/relationships/vmlDrawing" Target="../drawings/vmlDrawing3.vml"/><Relationship Id="rId1" Type="http://schemas.openxmlformats.org/officeDocument/2006/relationships/hyperlink" Target="https://www.pre.cz/cs/domacnosti/elektrina/archiv-produktu/" TargetMode="External"/><Relationship Id="rId6" Type="http://schemas.openxmlformats.org/officeDocument/2006/relationships/hyperlink" Target="https://www.fonergy.cz/" TargetMode="External"/><Relationship Id="rId11" Type="http://schemas.openxmlformats.org/officeDocument/2006/relationships/hyperlink" Target="https://www.elimon.cz/prodej-elektriny" TargetMode="External"/><Relationship Id="rId5" Type="http://schemas.openxmlformats.org/officeDocument/2006/relationships/hyperlink" Target="https://www.mnd.cz/" TargetMode="External"/><Relationship Id="rId15" Type="http://schemas.openxmlformats.org/officeDocument/2006/relationships/printerSettings" Target="../printerSettings/printerSettings4.bin"/><Relationship Id="rId10" Type="http://schemas.openxmlformats.org/officeDocument/2006/relationships/hyperlink" Target="https://www.yello.cz/cs/domacnost/" TargetMode="External"/><Relationship Id="rId4" Type="http://schemas.openxmlformats.org/officeDocument/2006/relationships/hyperlink" Target="https://www.ppas.cz/ceniky" TargetMode="External"/><Relationship Id="rId9" Type="http://schemas.openxmlformats.org/officeDocument/2006/relationships/hyperlink" Target="https://www.cez.cz/" TargetMode="External"/><Relationship Id="rId14" Type="http://schemas.openxmlformats.org/officeDocument/2006/relationships/hyperlink" Target="https://www.pre.cz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3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7" Type="http://schemas.openxmlformats.org/officeDocument/2006/relationships/hyperlink" Target="https://www.centropol.cz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s://www.eon.cz/getmedia/764627d2-ceb5-46ff-9a27-0c138ce50c69/Cenik-Variant-PRO-24-Podzim-I-distribucni-uzemi-PRE_D.pdf?ext=.pdf" TargetMode="External"/><Relationship Id="rId1" Type="http://schemas.openxmlformats.org/officeDocument/2006/relationships/hyperlink" Target="https://www.pre.cz/cs/domacnosti/elektrina/archiv-produktu/" TargetMode="External"/><Relationship Id="rId6" Type="http://schemas.openxmlformats.org/officeDocument/2006/relationships/hyperlink" Target="https://www.fonergy.cz/" TargetMode="External"/><Relationship Id="rId11" Type="http://schemas.openxmlformats.org/officeDocument/2006/relationships/hyperlink" Target="https://www.elimon.cz/prodej-elektriny" TargetMode="External"/><Relationship Id="rId5" Type="http://schemas.openxmlformats.org/officeDocument/2006/relationships/hyperlink" Target="https://www.mnd.cz/" TargetMode="External"/><Relationship Id="rId10" Type="http://schemas.openxmlformats.org/officeDocument/2006/relationships/hyperlink" Target="https://www.yello.cz/cs/domacnost/" TargetMode="External"/><Relationship Id="rId4" Type="http://schemas.openxmlformats.org/officeDocument/2006/relationships/hyperlink" Target="https://www.ppas.cz/ceniky" TargetMode="External"/><Relationship Id="rId9" Type="http://schemas.openxmlformats.org/officeDocument/2006/relationships/hyperlink" Target="https://www.cez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ello.cz/cs/domacnost/" TargetMode="External"/><Relationship Id="rId13" Type="http://schemas.openxmlformats.org/officeDocument/2006/relationships/hyperlink" Target="https://www.ppas.cz/ceniky" TargetMode="External"/><Relationship Id="rId18" Type="http://schemas.openxmlformats.org/officeDocument/2006/relationships/hyperlink" Target="https://www.pre.cz/cs/domacnosti/elektrina/pre-proud-start/K_START_2/" TargetMode="External"/><Relationship Id="rId26" Type="http://schemas.openxmlformats.org/officeDocument/2006/relationships/comments" Target="../comments4.xml"/><Relationship Id="rId3" Type="http://schemas.openxmlformats.org/officeDocument/2006/relationships/hyperlink" Target="https://www.mnd.cz/" TargetMode="External"/><Relationship Id="rId21" Type="http://schemas.openxmlformats.org/officeDocument/2006/relationships/hyperlink" Target="https://www.cez.cz/" TargetMode="External"/><Relationship Id="rId7" Type="http://schemas.openxmlformats.org/officeDocument/2006/relationships/hyperlink" Target="https://www.cez.cz/" TargetMode="External"/><Relationship Id="rId12" Type="http://schemas.openxmlformats.org/officeDocument/2006/relationships/hyperlink" Target="https://www.pre.cz/" TargetMode="External"/><Relationship Id="rId17" Type="http://schemas.openxmlformats.org/officeDocument/2006/relationships/hyperlink" Target="https://www.pre.cz/dpi/" TargetMode="External"/><Relationship Id="rId25" Type="http://schemas.openxmlformats.org/officeDocument/2006/relationships/vmlDrawing" Target="../drawings/vmlDrawing4.vml"/><Relationship Id="rId2" Type="http://schemas.openxmlformats.org/officeDocument/2006/relationships/hyperlink" Target="https://www.ppas.cz/ceniky" TargetMode="External"/><Relationship Id="rId16" Type="http://schemas.openxmlformats.org/officeDocument/2006/relationships/hyperlink" Target="https://www.ppas.cz/ceniky" TargetMode="External"/><Relationship Id="rId20" Type="http://schemas.openxmlformats.org/officeDocument/2006/relationships/hyperlink" Target="https://www.elimon.cz/prodej-elektriny" TargetMode="External"/><Relationship Id="rId1" Type="http://schemas.openxmlformats.org/officeDocument/2006/relationships/hyperlink" Target="https://www.eon.cz/domacnosti/zakaznicka-pece/ceniky/?type=true&amp;commodity=Electricity&amp;page=1&amp;region=PRAHA&amp;county=PRAHA&amp;year=2021" TargetMode="External"/><Relationship Id="rId6" Type="http://schemas.openxmlformats.org/officeDocument/2006/relationships/hyperlink" Target="https://www.eon.cz/" TargetMode="External"/><Relationship Id="rId11" Type="http://schemas.openxmlformats.org/officeDocument/2006/relationships/hyperlink" Target="https://www.cez.cz/" TargetMode="External"/><Relationship Id="rId24" Type="http://schemas.openxmlformats.org/officeDocument/2006/relationships/printerSettings" Target="../printerSettings/printerSettings6.bin"/><Relationship Id="rId5" Type="http://schemas.openxmlformats.org/officeDocument/2006/relationships/hyperlink" Target="https://www.centropol.cz/" TargetMode="External"/><Relationship Id="rId15" Type="http://schemas.openxmlformats.org/officeDocument/2006/relationships/hyperlink" Target="https://www.ppas.cz/ceniky" TargetMode="External"/><Relationship Id="rId23" Type="http://schemas.openxmlformats.org/officeDocument/2006/relationships/hyperlink" Target="https://www.eon.cz/" TargetMode="External"/><Relationship Id="rId10" Type="http://schemas.openxmlformats.org/officeDocument/2006/relationships/hyperlink" Target="https://www.centropol.cz/" TargetMode="External"/><Relationship Id="rId19" Type="http://schemas.openxmlformats.org/officeDocument/2006/relationships/hyperlink" Target="https://www.pre.cz/" TargetMode="External"/><Relationship Id="rId4" Type="http://schemas.openxmlformats.org/officeDocument/2006/relationships/hyperlink" Target="https://www.fonergy.cz/" TargetMode="External"/><Relationship Id="rId9" Type="http://schemas.openxmlformats.org/officeDocument/2006/relationships/hyperlink" Target="https://www.elimon.cz/prodej-elektriny" TargetMode="External"/><Relationship Id="rId14" Type="http://schemas.openxmlformats.org/officeDocument/2006/relationships/hyperlink" Target="https://www.ppas.cz/ceniky" TargetMode="External"/><Relationship Id="rId22" Type="http://schemas.openxmlformats.org/officeDocument/2006/relationships/hyperlink" Target="https://www.cez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34"/>
  <sheetViews>
    <sheetView tabSelected="1" workbookViewId="0">
      <selection activeCell="J3" sqref="J3"/>
    </sheetView>
  </sheetViews>
  <sheetFormatPr defaultRowHeight="15" x14ac:dyDescent="0.25"/>
  <cols>
    <col min="1" max="1" width="13.42578125" bestFit="1" customWidth="1"/>
    <col min="2" max="2" width="30.5703125" bestFit="1" customWidth="1"/>
    <col min="3" max="3" width="11.28515625" bestFit="1" customWidth="1"/>
    <col min="4" max="4" width="5" bestFit="1" customWidth="1"/>
    <col min="5" max="5" width="11.28515625" style="2" bestFit="1" customWidth="1"/>
    <col min="6" max="6" width="10.7109375" bestFit="1" customWidth="1"/>
    <col min="7" max="7" width="5" bestFit="1" customWidth="1"/>
    <col min="8" max="8" width="11.42578125" style="2" bestFit="1" customWidth="1"/>
    <col min="9" max="9" width="15.7109375" style="4" customWidth="1"/>
    <col min="10" max="10" width="35.28515625" style="40" bestFit="1" customWidth="1"/>
    <col min="11" max="11" width="14.28515625" style="32" bestFit="1" customWidth="1"/>
    <col min="12" max="12" width="20.28515625" style="18" customWidth="1"/>
    <col min="13" max="13" width="18.140625" customWidth="1"/>
    <col min="14" max="14" width="11.85546875" bestFit="1" customWidth="1"/>
  </cols>
  <sheetData>
    <row r="1" spans="1:14" s="20" customFormat="1" ht="45" x14ac:dyDescent="0.25">
      <c r="A1" s="42" t="s">
        <v>1</v>
      </c>
      <c r="B1" s="42" t="s">
        <v>79</v>
      </c>
      <c r="C1" s="42" t="s">
        <v>5</v>
      </c>
      <c r="D1" s="42" t="s">
        <v>3</v>
      </c>
      <c r="E1" s="43" t="s">
        <v>77</v>
      </c>
      <c r="F1" s="42" t="s">
        <v>4</v>
      </c>
      <c r="G1" s="42" t="s">
        <v>3</v>
      </c>
      <c r="H1" s="43" t="s">
        <v>78</v>
      </c>
      <c r="I1" s="44" t="s">
        <v>8</v>
      </c>
      <c r="J1" s="42" t="s">
        <v>70</v>
      </c>
      <c r="K1" s="31" t="s">
        <v>45</v>
      </c>
      <c r="L1" s="27" t="s">
        <v>56</v>
      </c>
      <c r="M1" s="20" t="s">
        <v>66</v>
      </c>
    </row>
    <row r="2" spans="1:14" s="3" customFormat="1" ht="30" x14ac:dyDescent="0.25">
      <c r="A2" s="15" t="s">
        <v>51</v>
      </c>
      <c r="B2" s="16" t="s">
        <v>97</v>
      </c>
      <c r="C2" s="10">
        <v>3690</v>
      </c>
      <c r="D2" s="10">
        <v>1.21</v>
      </c>
      <c r="E2" s="11">
        <f>C2*D2</f>
        <v>4464.8999999999996</v>
      </c>
      <c r="F2" s="10">
        <v>0</v>
      </c>
      <c r="G2" s="10">
        <v>1.21</v>
      </c>
      <c r="H2" s="11">
        <f>F2*G2</f>
        <v>0</v>
      </c>
      <c r="I2" s="13" t="s">
        <v>7</v>
      </c>
      <c r="J2" s="16" t="s">
        <v>96</v>
      </c>
      <c r="K2" s="32">
        <v>1.9690000000000001</v>
      </c>
      <c r="L2" s="19">
        <f>C2*K2+H2*12</f>
        <v>7265.6100000000006</v>
      </c>
      <c r="M2" s="26">
        <f>L2*2/12</f>
        <v>1210.9350000000002</v>
      </c>
      <c r="N2" t="s">
        <v>98</v>
      </c>
    </row>
    <row r="3" spans="1:14" ht="30" x14ac:dyDescent="0.25">
      <c r="A3" s="15" t="s">
        <v>34</v>
      </c>
      <c r="B3" s="16" t="s">
        <v>67</v>
      </c>
      <c r="C3" s="10">
        <v>3219</v>
      </c>
      <c r="D3" s="10">
        <v>1.21</v>
      </c>
      <c r="E3" s="11">
        <f>C3*D3</f>
        <v>3894.99</v>
      </c>
      <c r="F3" s="10">
        <v>79</v>
      </c>
      <c r="G3" s="10">
        <v>1.21</v>
      </c>
      <c r="H3" s="11">
        <f>F3*G3</f>
        <v>95.59</v>
      </c>
      <c r="I3" s="48" t="s">
        <v>87</v>
      </c>
      <c r="J3" s="36" t="s">
        <v>110</v>
      </c>
      <c r="K3" s="32">
        <v>1.9690000000000001</v>
      </c>
      <c r="L3" s="19">
        <f>C3*K3+H3*12</f>
        <v>7485.2910000000002</v>
      </c>
      <c r="M3" s="26">
        <f>L3*2/12</f>
        <v>1247.5485000000001</v>
      </c>
      <c r="N3" s="26"/>
    </row>
    <row r="4" spans="1:14" s="24" customFormat="1" hidden="1" x14ac:dyDescent="0.25">
      <c r="A4" s="21" t="s">
        <v>36</v>
      </c>
      <c r="B4" s="29" t="s">
        <v>39</v>
      </c>
      <c r="C4" s="21">
        <v>2065</v>
      </c>
      <c r="D4" s="21">
        <v>1.21</v>
      </c>
      <c r="E4" s="22">
        <f>C4*D4</f>
        <v>2498.65</v>
      </c>
      <c r="F4" s="21">
        <v>0</v>
      </c>
      <c r="G4" s="21">
        <v>1.21</v>
      </c>
      <c r="H4" s="22">
        <f>F4*G4</f>
        <v>0</v>
      </c>
      <c r="I4" s="23" t="s">
        <v>20</v>
      </c>
      <c r="J4" s="21" t="s">
        <v>43</v>
      </c>
      <c r="K4" s="33">
        <v>1.9690000000000001</v>
      </c>
      <c r="L4" s="19">
        <f>C4*K4+H4*12</f>
        <v>4065.9850000000001</v>
      </c>
      <c r="M4" s="26">
        <f>L4*2/12</f>
        <v>677.66416666666669</v>
      </c>
    </row>
    <row r="5" spans="1:14" s="24" customFormat="1" hidden="1" x14ac:dyDescent="0.25">
      <c r="A5" s="21" t="s">
        <v>36</v>
      </c>
      <c r="B5" s="29" t="s">
        <v>41</v>
      </c>
      <c r="C5" s="21">
        <v>2065</v>
      </c>
      <c r="D5" s="21">
        <v>1.21</v>
      </c>
      <c r="E5" s="22">
        <f>C5*D5</f>
        <v>2498.65</v>
      </c>
      <c r="F5" s="21">
        <v>0</v>
      </c>
      <c r="G5" s="21">
        <v>1.21</v>
      </c>
      <c r="H5" s="22">
        <f>F5*G5</f>
        <v>0</v>
      </c>
      <c r="I5" s="23" t="s">
        <v>21</v>
      </c>
      <c r="J5" s="21" t="s">
        <v>43</v>
      </c>
      <c r="K5" s="33">
        <v>1.9690000000000001</v>
      </c>
      <c r="L5" s="19">
        <f>C5*K5+H5*12</f>
        <v>4065.9850000000001</v>
      </c>
      <c r="M5" s="26">
        <f>L5*2/12</f>
        <v>677.66416666666669</v>
      </c>
    </row>
    <row r="6" spans="1:14" s="24" customFormat="1" hidden="1" x14ac:dyDescent="0.25">
      <c r="A6" s="21" t="s">
        <v>0</v>
      </c>
      <c r="B6" s="21" t="s">
        <v>24</v>
      </c>
      <c r="C6" s="21">
        <v>1530</v>
      </c>
      <c r="D6" s="21">
        <v>1.21</v>
      </c>
      <c r="E6" s="22">
        <f>C6*D6</f>
        <v>1851.3</v>
      </c>
      <c r="F6" s="21">
        <v>79</v>
      </c>
      <c r="G6" s="21">
        <v>1.21</v>
      </c>
      <c r="H6" s="22">
        <f>F6*G6</f>
        <v>95.59</v>
      </c>
      <c r="I6" s="23" t="s">
        <v>7</v>
      </c>
      <c r="J6" s="21" t="s">
        <v>22</v>
      </c>
      <c r="K6" s="33">
        <v>1.9690000000000001</v>
      </c>
      <c r="L6" s="19">
        <f>C6*K6+H6*12</f>
        <v>4159.6499999999996</v>
      </c>
      <c r="M6" s="26">
        <f>L6*2/12</f>
        <v>693.27499999999998</v>
      </c>
    </row>
    <row r="7" spans="1:14" s="24" customFormat="1" hidden="1" x14ac:dyDescent="0.25">
      <c r="A7" s="30" t="s">
        <v>13</v>
      </c>
      <c r="B7" s="21" t="s">
        <v>14</v>
      </c>
      <c r="C7" s="21">
        <v>1699</v>
      </c>
      <c r="D7" s="21">
        <v>1.21</v>
      </c>
      <c r="E7" s="22">
        <f>C7*D7</f>
        <v>2055.79</v>
      </c>
      <c r="F7" s="21">
        <v>89</v>
      </c>
      <c r="G7" s="21">
        <v>1.21</v>
      </c>
      <c r="H7" s="22">
        <f>F7*G7</f>
        <v>107.69</v>
      </c>
      <c r="I7" s="23" t="s">
        <v>7</v>
      </c>
      <c r="J7" s="21" t="s">
        <v>22</v>
      </c>
      <c r="K7" s="33">
        <v>1.9690000000000001</v>
      </c>
      <c r="L7" s="19">
        <f>C7*K7+H7*12</f>
        <v>4637.6109999999999</v>
      </c>
      <c r="M7" s="26">
        <f>L7*2/12</f>
        <v>772.93516666666665</v>
      </c>
    </row>
    <row r="8" spans="1:14" s="24" customFormat="1" hidden="1" x14ac:dyDescent="0.25">
      <c r="A8" s="21" t="s">
        <v>0</v>
      </c>
      <c r="B8" s="21" t="s">
        <v>26</v>
      </c>
      <c r="C8" s="21">
        <v>1881</v>
      </c>
      <c r="D8" s="21">
        <v>1.21</v>
      </c>
      <c r="E8" s="22">
        <f>C8*D8</f>
        <v>2276.0099999999998</v>
      </c>
      <c r="F8" s="21">
        <v>79</v>
      </c>
      <c r="G8" s="21">
        <v>1.21</v>
      </c>
      <c r="H8" s="22">
        <f>F8*G8</f>
        <v>95.59</v>
      </c>
      <c r="I8" s="23" t="s">
        <v>7</v>
      </c>
      <c r="J8" s="21" t="s">
        <v>22</v>
      </c>
      <c r="K8" s="33">
        <v>1.9690000000000001</v>
      </c>
      <c r="L8" s="19">
        <f>C8*K8+H8*12</f>
        <v>4850.7690000000002</v>
      </c>
      <c r="M8" s="26">
        <f>L8*2/12</f>
        <v>808.4615</v>
      </c>
    </row>
    <row r="9" spans="1:14" s="24" customFormat="1" hidden="1" x14ac:dyDescent="0.25">
      <c r="A9" s="21" t="s">
        <v>0</v>
      </c>
      <c r="B9" s="21" t="s">
        <v>28</v>
      </c>
      <c r="C9" s="21">
        <v>1884</v>
      </c>
      <c r="D9" s="21">
        <v>1.21</v>
      </c>
      <c r="E9" s="22">
        <f>C9*D9</f>
        <v>2279.64</v>
      </c>
      <c r="F9" s="21">
        <v>89</v>
      </c>
      <c r="G9" s="21">
        <v>1.21</v>
      </c>
      <c r="H9" s="22">
        <f>F9*G9</f>
        <v>107.69</v>
      </c>
      <c r="I9" s="23" t="s">
        <v>7</v>
      </c>
      <c r="J9" s="21" t="s">
        <v>22</v>
      </c>
      <c r="K9" s="33">
        <v>1.9690000000000001</v>
      </c>
      <c r="L9" s="19">
        <f>C9*K9+H9*12</f>
        <v>5001.8760000000002</v>
      </c>
      <c r="M9" s="26">
        <f>L9*2/12</f>
        <v>833.64600000000007</v>
      </c>
    </row>
    <row r="10" spans="1:14" hidden="1" x14ac:dyDescent="0.25">
      <c r="A10" s="21" t="s">
        <v>36</v>
      </c>
      <c r="B10" s="29" t="s">
        <v>38</v>
      </c>
      <c r="C10" s="21">
        <v>1961.75</v>
      </c>
      <c r="D10" s="21">
        <v>1.21</v>
      </c>
      <c r="E10" s="22">
        <f>C10*D10</f>
        <v>2373.7174999999997</v>
      </c>
      <c r="F10" s="21">
        <v>80</v>
      </c>
      <c r="G10" s="21">
        <v>1.21</v>
      </c>
      <c r="H10" s="22">
        <f>F10*G10</f>
        <v>96.8</v>
      </c>
      <c r="I10" s="23" t="s">
        <v>20</v>
      </c>
      <c r="J10" s="21" t="s">
        <v>22</v>
      </c>
      <c r="K10" s="33">
        <v>1.9690000000000001</v>
      </c>
      <c r="L10" s="19">
        <f>C10*K10+H10*12</f>
        <v>5024.28575</v>
      </c>
      <c r="M10" s="26">
        <f>L10*2/12</f>
        <v>837.3809583333333</v>
      </c>
    </row>
    <row r="11" spans="1:14" hidden="1" x14ac:dyDescent="0.25">
      <c r="A11" s="21" t="s">
        <v>36</v>
      </c>
      <c r="B11" s="29" t="s">
        <v>40</v>
      </c>
      <c r="C11" s="21">
        <v>1961.75</v>
      </c>
      <c r="D11" s="21">
        <v>1.21</v>
      </c>
      <c r="E11" s="22">
        <f>C11*D11</f>
        <v>2373.7174999999997</v>
      </c>
      <c r="F11" s="21">
        <v>80</v>
      </c>
      <c r="G11" s="21">
        <v>1.21</v>
      </c>
      <c r="H11" s="22">
        <f>F11*G11</f>
        <v>96.8</v>
      </c>
      <c r="I11" s="23" t="s">
        <v>21</v>
      </c>
      <c r="J11" s="21" t="s">
        <v>22</v>
      </c>
      <c r="K11" s="33">
        <v>1.9690000000000001</v>
      </c>
      <c r="L11" s="19">
        <f>C11*K11+H11*12</f>
        <v>5024.28575</v>
      </c>
      <c r="M11" s="26">
        <f>L11*2/12</f>
        <v>837.3809583333333</v>
      </c>
    </row>
    <row r="12" spans="1:14" hidden="1" x14ac:dyDescent="0.25">
      <c r="A12" s="21" t="s">
        <v>0</v>
      </c>
      <c r="B12" s="21" t="s">
        <v>27</v>
      </c>
      <c r="C12" s="21">
        <v>1925</v>
      </c>
      <c r="D12" s="21">
        <v>1.21</v>
      </c>
      <c r="E12" s="22">
        <f>C12*D12</f>
        <v>2329.25</v>
      </c>
      <c r="F12" s="21">
        <v>89</v>
      </c>
      <c r="G12" s="21">
        <v>1.21</v>
      </c>
      <c r="H12" s="22">
        <f>F12*G12</f>
        <v>107.69</v>
      </c>
      <c r="I12" s="23" t="s">
        <v>7</v>
      </c>
      <c r="J12" s="21" t="s">
        <v>22</v>
      </c>
      <c r="K12" s="33">
        <v>1.9690000000000001</v>
      </c>
      <c r="L12" s="19">
        <f>C12*K12+H12*12</f>
        <v>5082.6050000000005</v>
      </c>
      <c r="M12" s="26">
        <f>L12*2/12</f>
        <v>847.10083333333341</v>
      </c>
    </row>
    <row r="13" spans="1:14" hidden="1" x14ac:dyDescent="0.25">
      <c r="A13" s="21" t="s">
        <v>0</v>
      </c>
      <c r="B13" s="21" t="s">
        <v>25</v>
      </c>
      <c r="C13" s="21">
        <v>1928</v>
      </c>
      <c r="D13" s="21">
        <v>1.21</v>
      </c>
      <c r="E13" s="22">
        <f>C13*D13</f>
        <v>2332.88</v>
      </c>
      <c r="F13" s="21">
        <v>89</v>
      </c>
      <c r="G13" s="21">
        <v>1.21</v>
      </c>
      <c r="H13" s="22">
        <f>F13*G13</f>
        <v>107.69</v>
      </c>
      <c r="I13" s="23" t="s">
        <v>7</v>
      </c>
      <c r="J13" s="21" t="s">
        <v>22</v>
      </c>
      <c r="K13" s="33">
        <v>1.9690000000000001</v>
      </c>
      <c r="L13" s="19">
        <f>C13*K13+H13*12</f>
        <v>5088.5119999999997</v>
      </c>
      <c r="M13" s="26">
        <f>L13*2/12</f>
        <v>848.08533333333332</v>
      </c>
    </row>
    <row r="14" spans="1:14" hidden="1" x14ac:dyDescent="0.25">
      <c r="A14" s="28" t="s">
        <v>36</v>
      </c>
      <c r="B14" s="29" t="s">
        <v>61</v>
      </c>
      <c r="C14" s="21">
        <v>2065</v>
      </c>
      <c r="D14" s="21">
        <v>1.21</v>
      </c>
      <c r="E14" s="22">
        <f>C14*D14</f>
        <v>2498.65</v>
      </c>
      <c r="F14" s="21">
        <v>80</v>
      </c>
      <c r="G14" s="21">
        <v>1.21</v>
      </c>
      <c r="H14" s="22">
        <f>F14*G14</f>
        <v>96.8</v>
      </c>
      <c r="I14" s="23" t="s">
        <v>7</v>
      </c>
      <c r="J14" s="21" t="s">
        <v>22</v>
      </c>
      <c r="K14" s="33">
        <v>1.9690000000000001</v>
      </c>
      <c r="L14" s="19">
        <f>C14*K14+H14*12</f>
        <v>5227.585</v>
      </c>
      <c r="M14" s="26">
        <f>L14*2/12</f>
        <v>871.26416666666671</v>
      </c>
    </row>
    <row r="15" spans="1:14" x14ac:dyDescent="0.25">
      <c r="A15" s="8" t="s">
        <v>36</v>
      </c>
      <c r="B15" s="10" t="s">
        <v>39</v>
      </c>
      <c r="C15" s="10">
        <v>3304</v>
      </c>
      <c r="D15" s="10">
        <v>1.21</v>
      </c>
      <c r="E15" s="11">
        <f>C15*D15</f>
        <v>3997.8399999999997</v>
      </c>
      <c r="F15" s="10">
        <v>0</v>
      </c>
      <c r="G15" s="10">
        <v>1.21</v>
      </c>
      <c r="H15" s="11">
        <f>F15*G15</f>
        <v>0</v>
      </c>
      <c r="I15" s="13" t="s">
        <v>20</v>
      </c>
      <c r="J15" s="41" t="s">
        <v>76</v>
      </c>
      <c r="K15" s="32">
        <v>1.9690000000000001</v>
      </c>
      <c r="L15" s="19">
        <f>(E15*K15)+(H15*12)</f>
        <v>7871.7469599999995</v>
      </c>
      <c r="M15" s="26">
        <f>L15/12*2</f>
        <v>1311.9578266666665</v>
      </c>
      <c r="N15" s="3"/>
    </row>
    <row r="16" spans="1:14" s="3" customFormat="1" x14ac:dyDescent="0.25">
      <c r="A16" s="8" t="s">
        <v>36</v>
      </c>
      <c r="B16" s="10" t="s">
        <v>41</v>
      </c>
      <c r="C16" s="10">
        <v>3304</v>
      </c>
      <c r="D16" s="10">
        <v>1.21</v>
      </c>
      <c r="E16" s="11">
        <f>C16*D16</f>
        <v>3997.8399999999997</v>
      </c>
      <c r="F16" s="10">
        <v>0</v>
      </c>
      <c r="G16" s="10">
        <v>1.21</v>
      </c>
      <c r="H16" s="11">
        <f>F16*G16</f>
        <v>0</v>
      </c>
      <c r="I16" s="13" t="s">
        <v>21</v>
      </c>
      <c r="J16" s="41" t="s">
        <v>76</v>
      </c>
      <c r="K16" s="32">
        <v>1.9690000000000001</v>
      </c>
      <c r="L16" s="19">
        <f>(E16*K16)+(H16*12)</f>
        <v>7871.7469599999995</v>
      </c>
      <c r="M16" s="26">
        <f>L16/12*2</f>
        <v>1311.9578266666665</v>
      </c>
      <c r="N16" s="24"/>
    </row>
    <row r="17" spans="1:14" s="24" customFormat="1" x14ac:dyDescent="0.25">
      <c r="A17" s="8" t="s">
        <v>36</v>
      </c>
      <c r="B17" s="16" t="s">
        <v>40</v>
      </c>
      <c r="C17" s="10">
        <v>3138.8</v>
      </c>
      <c r="D17" s="10">
        <v>1.21</v>
      </c>
      <c r="E17" s="11">
        <f>C17*D17</f>
        <v>3797.9480000000003</v>
      </c>
      <c r="F17" s="10">
        <v>80</v>
      </c>
      <c r="G17" s="10">
        <v>1.21</v>
      </c>
      <c r="H17" s="11">
        <f>F17*G17</f>
        <v>96.8</v>
      </c>
      <c r="I17" s="13" t="s">
        <v>21</v>
      </c>
      <c r="J17" s="41" t="s">
        <v>76</v>
      </c>
      <c r="K17" s="32">
        <v>1.9690000000000001</v>
      </c>
      <c r="L17" s="19">
        <f>(E17*K17)+(H17*12)</f>
        <v>8639.7596120000017</v>
      </c>
      <c r="M17" s="26">
        <f>L17/12*2</f>
        <v>1439.9599353333335</v>
      </c>
    </row>
    <row r="18" spans="1:14" s="24" customFormat="1" x14ac:dyDescent="0.25">
      <c r="A18" s="15" t="s">
        <v>48</v>
      </c>
      <c r="B18" s="16" t="s">
        <v>50</v>
      </c>
      <c r="C18" s="16">
        <v>3252</v>
      </c>
      <c r="D18" s="10">
        <v>1.21</v>
      </c>
      <c r="E18" s="11">
        <f>C18*D18</f>
        <v>3934.92</v>
      </c>
      <c r="F18" s="16">
        <v>79</v>
      </c>
      <c r="G18" s="10">
        <v>1.21</v>
      </c>
      <c r="H18" s="11">
        <f>F18*G18</f>
        <v>95.59</v>
      </c>
      <c r="I18" s="13" t="s">
        <v>20</v>
      </c>
      <c r="J18" s="39" t="s">
        <v>99</v>
      </c>
      <c r="K18" s="32">
        <v>1.9690000000000001</v>
      </c>
      <c r="L18" s="19">
        <f>(E18*K18)+(H18*12)</f>
        <v>8894.9374800000005</v>
      </c>
      <c r="M18" s="26">
        <f>L18/12*2</f>
        <v>1482.4895800000002</v>
      </c>
    </row>
    <row r="19" spans="1:14" s="24" customFormat="1" x14ac:dyDescent="0.25">
      <c r="A19" s="8" t="s">
        <v>103</v>
      </c>
      <c r="B19" s="10" t="s">
        <v>104</v>
      </c>
      <c r="C19" s="50">
        <v>3390</v>
      </c>
      <c r="D19" s="10">
        <v>1.21</v>
      </c>
      <c r="E19" s="11">
        <f>C19*D19</f>
        <v>4101.8999999999996</v>
      </c>
      <c r="F19" s="50">
        <v>59</v>
      </c>
      <c r="G19" s="10">
        <v>1.21</v>
      </c>
      <c r="H19" s="11">
        <f>F19*G19</f>
        <v>71.39</v>
      </c>
      <c r="I19" s="13" t="s">
        <v>106</v>
      </c>
      <c r="J19" s="41" t="s">
        <v>105</v>
      </c>
      <c r="K19" s="32">
        <v>1.9690000000000001</v>
      </c>
      <c r="L19" s="19">
        <f>(E19*K19)+(H19*12)</f>
        <v>8933.3210999999992</v>
      </c>
      <c r="M19" s="26">
        <f>L19/12*2</f>
        <v>1488.8868499999999</v>
      </c>
      <c r="N19"/>
    </row>
    <row r="20" spans="1:14" s="24" customFormat="1" x14ac:dyDescent="0.25">
      <c r="A20" s="8" t="s">
        <v>13</v>
      </c>
      <c r="B20" s="10" t="s">
        <v>17</v>
      </c>
      <c r="C20" s="10">
        <v>3229</v>
      </c>
      <c r="D20" s="10">
        <v>1.21</v>
      </c>
      <c r="E20" s="11">
        <f>C20*D20</f>
        <v>3907.0899999999997</v>
      </c>
      <c r="F20" s="10">
        <v>89</v>
      </c>
      <c r="G20" s="10">
        <v>1.21</v>
      </c>
      <c r="H20" s="11">
        <f>F20*G20</f>
        <v>107.69</v>
      </c>
      <c r="I20" s="13" t="s">
        <v>21</v>
      </c>
      <c r="J20" s="39" t="s">
        <v>89</v>
      </c>
      <c r="K20" s="32">
        <v>1.9690000000000001</v>
      </c>
      <c r="L20" s="19">
        <f>(E20*K20)+(H20*12)</f>
        <v>8985.3402100000003</v>
      </c>
      <c r="M20" s="26">
        <f>L20/12*2</f>
        <v>1497.5567016666666</v>
      </c>
      <c r="N20"/>
    </row>
    <row r="21" spans="1:14" x14ac:dyDescent="0.25">
      <c r="A21" s="8" t="s">
        <v>36</v>
      </c>
      <c r="B21" s="10" t="s">
        <v>37</v>
      </c>
      <c r="C21" s="10">
        <v>3304</v>
      </c>
      <c r="D21" s="10">
        <v>1.21</v>
      </c>
      <c r="E21" s="11">
        <f>C21*D21</f>
        <v>3997.8399999999997</v>
      </c>
      <c r="F21" s="10">
        <v>80</v>
      </c>
      <c r="G21" s="10">
        <v>1.21</v>
      </c>
      <c r="H21" s="11">
        <f>F21*G21</f>
        <v>96.8</v>
      </c>
      <c r="I21" s="13" t="s">
        <v>7</v>
      </c>
      <c r="J21" s="41" t="s">
        <v>76</v>
      </c>
      <c r="K21" s="32">
        <v>1.9690000000000001</v>
      </c>
      <c r="L21" s="19">
        <f>(E21*K21)+(H21*12)</f>
        <v>9033.3469599999989</v>
      </c>
      <c r="M21" s="26">
        <f>L21/12*2</f>
        <v>1505.5578266666664</v>
      </c>
    </row>
    <row r="22" spans="1:14" x14ac:dyDescent="0.25">
      <c r="A22" s="8" t="s">
        <v>0</v>
      </c>
      <c r="B22" s="8" t="s">
        <v>9</v>
      </c>
      <c r="C22" s="10">
        <v>3273</v>
      </c>
      <c r="D22" s="10">
        <v>1.21</v>
      </c>
      <c r="E22" s="11">
        <f>C22*D22</f>
        <v>3960.33</v>
      </c>
      <c r="F22" s="10">
        <v>89</v>
      </c>
      <c r="G22" s="10">
        <v>1.21</v>
      </c>
      <c r="H22" s="11">
        <f>F22*G22</f>
        <v>107.69</v>
      </c>
      <c r="I22" s="13" t="s">
        <v>7</v>
      </c>
      <c r="J22" s="39" t="s">
        <v>102</v>
      </c>
      <c r="K22" s="32">
        <v>1.9690000000000001</v>
      </c>
      <c r="L22" s="19">
        <f>(E22*K22)+(H22*12)</f>
        <v>9090.1697700000004</v>
      </c>
      <c r="M22" s="26">
        <f>L22/12*2</f>
        <v>1515.0282950000001</v>
      </c>
    </row>
    <row r="23" spans="1:14" x14ac:dyDescent="0.25">
      <c r="A23" s="8" t="s">
        <v>31</v>
      </c>
      <c r="B23" s="46" t="s">
        <v>101</v>
      </c>
      <c r="C23" s="10">
        <v>3411</v>
      </c>
      <c r="D23" s="10">
        <v>1.21</v>
      </c>
      <c r="E23" s="11">
        <f>C23*D23</f>
        <v>4127.3099999999995</v>
      </c>
      <c r="F23" s="10">
        <v>79</v>
      </c>
      <c r="G23" s="10">
        <v>1.21</v>
      </c>
      <c r="H23" s="11">
        <f>F23*G23</f>
        <v>95.59</v>
      </c>
      <c r="I23" s="13" t="s">
        <v>20</v>
      </c>
      <c r="J23" s="49" t="s">
        <v>100</v>
      </c>
      <c r="K23" s="32">
        <v>1.9690000000000001</v>
      </c>
      <c r="L23" s="19">
        <f>(E23*K23)+(H23*12)</f>
        <v>9273.753389999998</v>
      </c>
      <c r="M23" s="26">
        <f>L23/12*2</f>
        <v>1545.6255649999996</v>
      </c>
      <c r="N23" s="3" t="s">
        <v>88</v>
      </c>
    </row>
    <row r="24" spans="1:14" x14ac:dyDescent="0.25">
      <c r="A24" s="8" t="s">
        <v>53</v>
      </c>
      <c r="B24" s="16" t="s">
        <v>107</v>
      </c>
      <c r="C24" s="16">
        <v>3499</v>
      </c>
      <c r="D24" s="10">
        <v>1.21</v>
      </c>
      <c r="E24" s="11">
        <f>C24*D24</f>
        <v>4233.79</v>
      </c>
      <c r="F24" s="16">
        <v>69</v>
      </c>
      <c r="G24" s="10">
        <v>1.21</v>
      </c>
      <c r="H24" s="11">
        <f>F24*G24</f>
        <v>83.49</v>
      </c>
      <c r="I24" s="13" t="s">
        <v>19</v>
      </c>
      <c r="J24" s="38" t="s">
        <v>108</v>
      </c>
      <c r="K24" s="32">
        <v>1.9690000000000001</v>
      </c>
      <c r="L24" s="19">
        <f>(E24*K24)+(H24*12)</f>
        <v>9338.2125099999994</v>
      </c>
      <c r="M24" s="26">
        <f>L24/12*2</f>
        <v>1556.3687516666666</v>
      </c>
      <c r="N24" s="24"/>
    </row>
    <row r="25" spans="1:14" x14ac:dyDescent="0.25">
      <c r="A25" s="15" t="s">
        <v>48</v>
      </c>
      <c r="B25" s="16" t="s">
        <v>49</v>
      </c>
      <c r="C25" s="16">
        <v>3502</v>
      </c>
      <c r="D25" s="10">
        <v>1.21</v>
      </c>
      <c r="E25" s="11">
        <f>C25*D25</f>
        <v>4237.42</v>
      </c>
      <c r="F25" s="16">
        <v>79</v>
      </c>
      <c r="G25" s="10">
        <v>1.21</v>
      </c>
      <c r="H25" s="11">
        <f>F25*G25</f>
        <v>95.59</v>
      </c>
      <c r="I25" s="13" t="s">
        <v>19</v>
      </c>
      <c r="J25" s="39" t="s">
        <v>69</v>
      </c>
      <c r="K25" s="32">
        <v>1.9690000000000001</v>
      </c>
      <c r="L25" s="19">
        <f>(E25*K25)+(H25*12)</f>
        <v>9490.55998</v>
      </c>
      <c r="M25" s="26">
        <f>L25/12*2</f>
        <v>1581.7599966666667</v>
      </c>
    </row>
    <row r="26" spans="1:14" x14ac:dyDescent="0.25">
      <c r="A26" s="8" t="s">
        <v>13</v>
      </c>
      <c r="B26" s="10" t="s">
        <v>16</v>
      </c>
      <c r="C26" s="10">
        <v>3579</v>
      </c>
      <c r="D26" s="10">
        <v>1.21</v>
      </c>
      <c r="E26" s="11">
        <f>C26*D26</f>
        <v>4330.59</v>
      </c>
      <c r="F26" s="10">
        <v>89</v>
      </c>
      <c r="G26" s="10">
        <v>1.21</v>
      </c>
      <c r="H26" s="11">
        <f>F26*G26</f>
        <v>107.69</v>
      </c>
      <c r="I26" s="13" t="s">
        <v>20</v>
      </c>
      <c r="J26" s="39" t="s">
        <v>72</v>
      </c>
      <c r="K26" s="32">
        <v>1.9690000000000001</v>
      </c>
      <c r="L26" s="19">
        <f>(E26*K26)+(H26*12)</f>
        <v>9819.2117100000014</v>
      </c>
      <c r="M26" s="26">
        <f>L26/12*2</f>
        <v>1636.5352850000002</v>
      </c>
    </row>
    <row r="27" spans="1:14" x14ac:dyDescent="0.25">
      <c r="A27" s="15" t="s">
        <v>46</v>
      </c>
      <c r="B27" s="16" t="s">
        <v>47</v>
      </c>
      <c r="C27" s="16">
        <v>3919</v>
      </c>
      <c r="D27" s="10">
        <v>1.21</v>
      </c>
      <c r="E27" s="11">
        <f>C27*D27</f>
        <v>4741.99</v>
      </c>
      <c r="F27" s="16">
        <v>63.64</v>
      </c>
      <c r="G27" s="10">
        <v>1.21</v>
      </c>
      <c r="H27" s="11">
        <f>F27*G27</f>
        <v>77.004400000000004</v>
      </c>
      <c r="I27" s="13" t="s">
        <v>19</v>
      </c>
      <c r="J27" s="39" t="s">
        <v>75</v>
      </c>
      <c r="K27" s="32">
        <v>1.9690000000000001</v>
      </c>
      <c r="L27" s="19">
        <f>(E27*K27)+(H27*12)</f>
        <v>10261.03111</v>
      </c>
      <c r="M27" s="26">
        <f>L27/12*2</f>
        <v>1710.1718516666667</v>
      </c>
    </row>
    <row r="28" spans="1:14" x14ac:dyDescent="0.25">
      <c r="A28" s="8" t="s">
        <v>90</v>
      </c>
      <c r="B28" s="50" t="s">
        <v>93</v>
      </c>
      <c r="C28" s="50">
        <v>3899</v>
      </c>
      <c r="D28" s="10">
        <v>1.21</v>
      </c>
      <c r="E28" s="11">
        <f>C28*D28</f>
        <v>4717.79</v>
      </c>
      <c r="F28" s="50">
        <v>99</v>
      </c>
      <c r="G28" s="10">
        <v>1.21</v>
      </c>
      <c r="H28" s="11">
        <f>F28*G28</f>
        <v>119.78999999999999</v>
      </c>
      <c r="I28" s="13" t="s">
        <v>7</v>
      </c>
      <c r="J28" s="41" t="s">
        <v>95</v>
      </c>
      <c r="K28" s="32">
        <v>1.9690000000000001</v>
      </c>
      <c r="L28" s="19">
        <f>(E28*K28)+(H28*12)</f>
        <v>10726.808510000001</v>
      </c>
      <c r="M28" s="26">
        <f>L28/12*2</f>
        <v>1787.8014183333335</v>
      </c>
      <c r="N28" t="s">
        <v>94</v>
      </c>
    </row>
    <row r="29" spans="1:14" x14ac:dyDescent="0.25">
      <c r="A29" s="8" t="s">
        <v>90</v>
      </c>
      <c r="B29" s="50" t="s">
        <v>91</v>
      </c>
      <c r="C29" s="50">
        <v>3950</v>
      </c>
      <c r="D29" s="10">
        <v>1.21</v>
      </c>
      <c r="E29" s="11">
        <f>C29*D29</f>
        <v>4779.5</v>
      </c>
      <c r="F29" s="50">
        <v>99</v>
      </c>
      <c r="G29" s="10">
        <v>1.21</v>
      </c>
      <c r="H29" s="11">
        <f>F29*G29</f>
        <v>119.78999999999999</v>
      </c>
      <c r="I29" s="13" t="s">
        <v>19</v>
      </c>
      <c r="J29" s="41" t="s">
        <v>92</v>
      </c>
      <c r="K29" s="32">
        <v>1.9690000000000001</v>
      </c>
      <c r="L29" s="19">
        <f>(E29*K29)+(H29*12)</f>
        <v>10848.315500000001</v>
      </c>
      <c r="M29" s="26">
        <f>L29/12*2</f>
        <v>1808.0525833333334</v>
      </c>
    </row>
    <row r="30" spans="1:14" x14ac:dyDescent="0.25">
      <c r="A30" s="8" t="s">
        <v>0</v>
      </c>
      <c r="B30" s="9" t="s">
        <v>64</v>
      </c>
      <c r="C30" s="9">
        <v>4247</v>
      </c>
      <c r="D30" s="9">
        <v>1.21</v>
      </c>
      <c r="E30" s="35">
        <f>C30*D30</f>
        <v>5138.87</v>
      </c>
      <c r="F30" s="9">
        <v>89</v>
      </c>
      <c r="G30" s="9">
        <v>1.21</v>
      </c>
      <c r="H30" s="35">
        <f>F30*G30</f>
        <v>107.69</v>
      </c>
      <c r="I30" s="12" t="s">
        <v>65</v>
      </c>
      <c r="J30" s="38" t="s">
        <v>73</v>
      </c>
      <c r="K30" s="32">
        <v>1.9690000000000001</v>
      </c>
      <c r="L30" s="19">
        <f>(E30*K30)+(H30*12)</f>
        <v>11410.715030000001</v>
      </c>
      <c r="M30" s="26">
        <f>L30/12*2</f>
        <v>1901.7858383333335</v>
      </c>
    </row>
    <row r="31" spans="1:14" x14ac:dyDescent="0.25">
      <c r="A31" s="46" t="s">
        <v>13</v>
      </c>
      <c r="B31" s="53" t="s">
        <v>15</v>
      </c>
      <c r="C31" s="53">
        <v>4299</v>
      </c>
      <c r="D31" s="52">
        <v>1.21</v>
      </c>
      <c r="E31" s="57">
        <f>C31*D31</f>
        <v>5201.79</v>
      </c>
      <c r="F31" s="53">
        <v>89</v>
      </c>
      <c r="G31" s="10">
        <v>1.21</v>
      </c>
      <c r="H31" s="11">
        <f>F31*G31</f>
        <v>107.69</v>
      </c>
      <c r="I31" s="55" t="s">
        <v>19</v>
      </c>
      <c r="J31" s="58" t="s">
        <v>72</v>
      </c>
      <c r="K31" s="32">
        <v>1.9690000000000001</v>
      </c>
      <c r="L31" s="19">
        <f>(E31*K31)+(H31*12)</f>
        <v>11534.604510000001</v>
      </c>
      <c r="M31" s="26">
        <f>L31/12*2</f>
        <v>1922.4340850000001</v>
      </c>
    </row>
    <row r="32" spans="1:14" x14ac:dyDescent="0.25">
      <c r="A32" s="46" t="s">
        <v>11</v>
      </c>
      <c r="B32" s="53" t="s">
        <v>10</v>
      </c>
      <c r="C32" s="53">
        <v>5499</v>
      </c>
      <c r="D32" s="10">
        <v>1.21</v>
      </c>
      <c r="E32" s="11">
        <f>C32*D32</f>
        <v>6653.79</v>
      </c>
      <c r="F32" s="53">
        <v>60</v>
      </c>
      <c r="G32" s="10">
        <v>1.21</v>
      </c>
      <c r="H32" s="14">
        <f>F32*G32</f>
        <v>72.599999999999994</v>
      </c>
      <c r="I32" s="55" t="s">
        <v>7</v>
      </c>
      <c r="J32" s="56" t="s">
        <v>71</v>
      </c>
      <c r="K32" s="32">
        <v>1.9690000000000001</v>
      </c>
      <c r="L32" s="19">
        <f>(E32*K32)+(H32*12)</f>
        <v>13972.51251</v>
      </c>
      <c r="M32" s="26">
        <f>L32/12*2</f>
        <v>2328.7520850000001</v>
      </c>
    </row>
    <row r="33" spans="1:13" x14ac:dyDescent="0.25">
      <c r="A33" s="46" t="s">
        <v>0</v>
      </c>
      <c r="B33" s="51" t="s">
        <v>42</v>
      </c>
      <c r="C33" s="51">
        <v>4763</v>
      </c>
      <c r="D33" s="10">
        <v>1.21</v>
      </c>
      <c r="E33" s="11">
        <f>C33*D33</f>
        <v>5763.23</v>
      </c>
      <c r="F33" s="51">
        <v>193</v>
      </c>
      <c r="G33" s="10">
        <v>1.21</v>
      </c>
      <c r="H33" s="11">
        <f>F33*G33</f>
        <v>233.53</v>
      </c>
      <c r="I33" s="54" t="s">
        <v>60</v>
      </c>
      <c r="J33" s="56"/>
      <c r="K33" s="32">
        <v>1.9690000000000001</v>
      </c>
      <c r="L33" s="19">
        <f>(E33*K33)+(H33*12)</f>
        <v>14150.15987</v>
      </c>
      <c r="M33" s="26">
        <f>L33/12*2</f>
        <v>2358.3599783333334</v>
      </c>
    </row>
    <row r="34" spans="1:13" x14ac:dyDescent="0.25">
      <c r="A34" t="s">
        <v>109</v>
      </c>
    </row>
  </sheetData>
  <autoFilter ref="J1:J33">
    <filterColumn colId="0">
      <filters blank="1">
        <filter val="ceník 1.11.2021, kontrola 13.11.2021"/>
        <filter val="ceník 15.10.2021, kontrola 13.11.2021"/>
        <filter val="ceník od 1.12.2021, kontrola 13.11.2021"/>
        <filter val="ceník z 11.10.2021, kontrola 27.10.2021"/>
        <filter val="ceník z 13.10.2021, kontrola 27.10.2021"/>
        <filter val="ceník z 19.10.2021, kontrola 27.10.2021"/>
        <filter val="ceník z 23.10.2021, kontrola 12.11.2021; zatím nejde smlouva online, řeší DPI zákazníky"/>
        <filter val="ceník z 25.10.2021, kontrola 27.10.2021"/>
        <filter val="ceník z 8.10.2021, kontrola 12.11.2021"/>
        <filter val="ceník z 8.10.2021, kontrola 27.10.2021"/>
        <filter val="ceny od 1.12.2021, kontrola 27.10.2021"/>
        <filter val="kontrola ceny 27.10.2021"/>
        <filter val="nenabírají nové zákazníky, kontrola 27.10.2021"/>
        <filter val="workflow, které stejně skončí kontaktními údaji, na které se nikdo neozve; kontrola 12.11.2021"/>
      </filters>
    </filterColumn>
  </autoFilter>
  <sortState ref="A2:N33">
    <sortCondition ref="L2:L33"/>
  </sortState>
  <hyperlinks>
    <hyperlink ref="A3" r:id="rId1"/>
    <hyperlink ref="A14" r:id="rId2"/>
    <hyperlink ref="A27" r:id="rId3"/>
    <hyperlink ref="A2" r:id="rId4"/>
    <hyperlink ref="A25" r:id="rId5"/>
    <hyperlink ref="A23" r:id="rId6"/>
    <hyperlink ref="A7" r:id="rId7"/>
    <hyperlink ref="A32" r:id="rId8"/>
    <hyperlink ref="A24" r:id="rId9"/>
    <hyperlink ref="A18" r:id="rId10"/>
    <hyperlink ref="A20" r:id="rId11"/>
    <hyperlink ref="A30" r:id="rId12"/>
    <hyperlink ref="A17" r:id="rId13"/>
    <hyperlink ref="A15" r:id="rId14"/>
    <hyperlink ref="A16" r:id="rId15"/>
    <hyperlink ref="A21" r:id="rId16"/>
    <hyperlink ref="A33" r:id="rId17"/>
    <hyperlink ref="B22" r:id="rId18"/>
    <hyperlink ref="A22" r:id="rId19"/>
    <hyperlink ref="A26" r:id="rId20"/>
    <hyperlink ref="A31" r:id="rId21"/>
    <hyperlink ref="A29" r:id="rId22"/>
    <hyperlink ref="A28" r:id="rId23"/>
    <hyperlink ref="B23" r:id="rId24"/>
    <hyperlink ref="A19" r:id="rId25"/>
  </hyperlinks>
  <pageMargins left="0.7" right="0.7" top="0.78740157499999996" bottom="0.78740157499999996" header="0.3" footer="0.3"/>
  <pageSetup paperSize="9" orientation="portrait" r:id="rId26"/>
  <legacy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1" sqref="L1:L1048576"/>
    </sheetView>
  </sheetViews>
  <sheetFormatPr defaultRowHeight="15" x14ac:dyDescent="0.25"/>
  <cols>
    <col min="1" max="1" width="9.7109375" customWidth="1"/>
    <col min="2" max="2" width="30.5703125" bestFit="1" customWidth="1"/>
    <col min="3" max="3" width="11.28515625" bestFit="1" customWidth="1"/>
    <col min="4" max="4" width="5" bestFit="1" customWidth="1"/>
    <col min="5" max="5" width="11.28515625" style="2" bestFit="1" customWidth="1"/>
    <col min="6" max="6" width="10.7109375" bestFit="1" customWidth="1"/>
    <col min="7" max="7" width="5" bestFit="1" customWidth="1"/>
    <col min="8" max="8" width="11.42578125" style="2" bestFit="1" customWidth="1"/>
    <col min="9" max="9" width="13.85546875" style="4" bestFit="1" customWidth="1"/>
    <col min="10" max="10" width="31.5703125" bestFit="1" customWidth="1"/>
    <col min="11" max="11" width="14.28515625" bestFit="1" customWidth="1"/>
    <col min="12" max="12" width="12.28515625" style="18" bestFit="1" customWidth="1"/>
  </cols>
  <sheetData>
    <row r="1" spans="1:12" s="1" customFormat="1" ht="30" x14ac:dyDescent="0.25">
      <c r="A1" s="5" t="s">
        <v>1</v>
      </c>
      <c r="B1" s="5" t="s">
        <v>2</v>
      </c>
      <c r="C1" s="5" t="s">
        <v>5</v>
      </c>
      <c r="D1" s="5" t="s">
        <v>3</v>
      </c>
      <c r="E1" s="6" t="s">
        <v>5</v>
      </c>
      <c r="F1" s="5" t="s">
        <v>4</v>
      </c>
      <c r="G1" s="5" t="s">
        <v>3</v>
      </c>
      <c r="H1" s="6" t="s">
        <v>6</v>
      </c>
      <c r="I1" s="7" t="s">
        <v>8</v>
      </c>
      <c r="J1" s="5" t="s">
        <v>30</v>
      </c>
      <c r="K1" s="20" t="s">
        <v>45</v>
      </c>
      <c r="L1" s="17" t="s">
        <v>44</v>
      </c>
    </row>
    <row r="2" spans="1:12" s="3" customFormat="1" x14ac:dyDescent="0.25">
      <c r="A2" s="8" t="s">
        <v>0</v>
      </c>
      <c r="B2" s="9" t="s">
        <v>42</v>
      </c>
      <c r="C2" s="9">
        <v>4763</v>
      </c>
      <c r="D2" s="10">
        <v>1.21</v>
      </c>
      <c r="E2" s="11">
        <f t="shared" ref="E2:E9" si="0">C2*D2</f>
        <v>5763.23</v>
      </c>
      <c r="F2" s="9">
        <v>193</v>
      </c>
      <c r="G2" s="10">
        <v>1.21</v>
      </c>
      <c r="H2" s="11">
        <f t="shared" ref="H2:H15" si="1">F2*G2</f>
        <v>233.53</v>
      </c>
      <c r="I2" s="12" t="s">
        <v>18</v>
      </c>
      <c r="J2" s="9"/>
      <c r="K2">
        <v>1.9690000000000001</v>
      </c>
      <c r="L2" s="19">
        <f>C2*$K$2+H2*12</f>
        <v>12180.707</v>
      </c>
    </row>
    <row r="3" spans="1:12" x14ac:dyDescent="0.25">
      <c r="A3" s="10" t="s">
        <v>0</v>
      </c>
      <c r="B3" s="10" t="s">
        <v>9</v>
      </c>
      <c r="C3" s="10">
        <v>3273</v>
      </c>
      <c r="D3" s="10">
        <v>1.21</v>
      </c>
      <c r="E3" s="11">
        <f t="shared" si="0"/>
        <v>3960.33</v>
      </c>
      <c r="F3" s="10">
        <v>89</v>
      </c>
      <c r="G3" s="10">
        <v>1.21</v>
      </c>
      <c r="H3" s="11">
        <f t="shared" si="1"/>
        <v>107.69</v>
      </c>
      <c r="I3" s="13" t="s">
        <v>7</v>
      </c>
      <c r="J3" s="10"/>
      <c r="L3" s="19">
        <f t="shared" ref="L3:L27" si="2">C3*$K$2+H3*12</f>
        <v>7736.817</v>
      </c>
    </row>
    <row r="4" spans="1:12" x14ac:dyDescent="0.25">
      <c r="A4" s="10" t="s">
        <v>0</v>
      </c>
      <c r="B4" s="10" t="s">
        <v>23</v>
      </c>
      <c r="C4" s="10">
        <v>2991</v>
      </c>
      <c r="D4" s="10">
        <v>1.21</v>
      </c>
      <c r="E4" s="11">
        <f t="shared" si="0"/>
        <v>3619.1099999999997</v>
      </c>
      <c r="F4" s="10">
        <v>89</v>
      </c>
      <c r="G4" s="10">
        <v>1.21</v>
      </c>
      <c r="H4" s="11">
        <f t="shared" si="1"/>
        <v>107.69</v>
      </c>
      <c r="I4" s="13" t="s">
        <v>29</v>
      </c>
      <c r="J4" s="10"/>
      <c r="L4" s="19">
        <f t="shared" si="2"/>
        <v>7181.5590000000002</v>
      </c>
    </row>
    <row r="5" spans="1:12" x14ac:dyDescent="0.25">
      <c r="A5" s="10" t="s">
        <v>0</v>
      </c>
      <c r="B5" s="10" t="s">
        <v>24</v>
      </c>
      <c r="C5" s="10">
        <v>1530</v>
      </c>
      <c r="D5" s="10">
        <v>1.21</v>
      </c>
      <c r="E5" s="11">
        <f t="shared" si="0"/>
        <v>1851.3</v>
      </c>
      <c r="F5" s="10">
        <v>79</v>
      </c>
      <c r="G5" s="10">
        <v>1.21</v>
      </c>
      <c r="H5" s="11">
        <f t="shared" si="1"/>
        <v>95.59</v>
      </c>
      <c r="I5" s="13" t="s">
        <v>7</v>
      </c>
      <c r="J5" s="10" t="s">
        <v>22</v>
      </c>
      <c r="L5" s="19">
        <f t="shared" si="2"/>
        <v>4159.6499999999996</v>
      </c>
    </row>
    <row r="6" spans="1:12" x14ac:dyDescent="0.25">
      <c r="A6" s="10" t="s">
        <v>0</v>
      </c>
      <c r="B6" s="10" t="s">
        <v>25</v>
      </c>
      <c r="C6" s="10">
        <v>1928</v>
      </c>
      <c r="D6" s="10">
        <v>1.21</v>
      </c>
      <c r="E6" s="11">
        <f t="shared" si="0"/>
        <v>2332.88</v>
      </c>
      <c r="F6" s="10">
        <v>89</v>
      </c>
      <c r="G6" s="10">
        <v>1.21</v>
      </c>
      <c r="H6" s="11">
        <f t="shared" si="1"/>
        <v>107.69</v>
      </c>
      <c r="I6" s="13" t="s">
        <v>7</v>
      </c>
      <c r="J6" s="10" t="s">
        <v>22</v>
      </c>
      <c r="L6" s="19">
        <f t="shared" si="2"/>
        <v>5088.5119999999997</v>
      </c>
    </row>
    <row r="7" spans="1:12" x14ac:dyDescent="0.25">
      <c r="A7" s="10" t="s">
        <v>0</v>
      </c>
      <c r="B7" s="10" t="s">
        <v>26</v>
      </c>
      <c r="C7" s="10">
        <v>1881</v>
      </c>
      <c r="D7" s="10">
        <v>1.21</v>
      </c>
      <c r="E7" s="11">
        <f t="shared" si="0"/>
        <v>2276.0099999999998</v>
      </c>
      <c r="F7" s="10">
        <v>79</v>
      </c>
      <c r="G7" s="10">
        <v>1.21</v>
      </c>
      <c r="H7" s="11">
        <f t="shared" si="1"/>
        <v>95.59</v>
      </c>
      <c r="I7" s="13" t="s">
        <v>7</v>
      </c>
      <c r="J7" s="10" t="s">
        <v>22</v>
      </c>
      <c r="L7" s="19">
        <f t="shared" si="2"/>
        <v>4850.7690000000002</v>
      </c>
    </row>
    <row r="8" spans="1:12" x14ac:dyDescent="0.25">
      <c r="A8" s="10" t="s">
        <v>0</v>
      </c>
      <c r="B8" s="10" t="s">
        <v>27</v>
      </c>
      <c r="C8" s="10">
        <v>1925</v>
      </c>
      <c r="D8" s="10">
        <v>1.21</v>
      </c>
      <c r="E8" s="11">
        <f t="shared" si="0"/>
        <v>2329.25</v>
      </c>
      <c r="F8" s="10">
        <v>89</v>
      </c>
      <c r="G8" s="10">
        <v>1.21</v>
      </c>
      <c r="H8" s="11">
        <f t="shared" si="1"/>
        <v>107.69</v>
      </c>
      <c r="I8" s="13" t="s">
        <v>7</v>
      </c>
      <c r="J8" s="10" t="s">
        <v>22</v>
      </c>
      <c r="L8" s="19">
        <f t="shared" si="2"/>
        <v>5082.6050000000005</v>
      </c>
    </row>
    <row r="9" spans="1:12" x14ac:dyDescent="0.25">
      <c r="A9" s="10" t="s">
        <v>0</v>
      </c>
      <c r="B9" s="10" t="s">
        <v>28</v>
      </c>
      <c r="C9" s="10">
        <v>1884</v>
      </c>
      <c r="D9" s="10">
        <v>1.21</v>
      </c>
      <c r="E9" s="11">
        <f t="shared" si="0"/>
        <v>2279.64</v>
      </c>
      <c r="F9" s="10">
        <v>89</v>
      </c>
      <c r="G9" s="10">
        <v>1.21</v>
      </c>
      <c r="H9" s="11">
        <f t="shared" si="1"/>
        <v>107.69</v>
      </c>
      <c r="I9" s="13" t="s">
        <v>7</v>
      </c>
      <c r="J9" s="10" t="s">
        <v>22</v>
      </c>
      <c r="L9" s="19">
        <f t="shared" si="2"/>
        <v>5001.8760000000002</v>
      </c>
    </row>
    <row r="10" spans="1:12" x14ac:dyDescent="0.25">
      <c r="A10" s="8" t="s">
        <v>11</v>
      </c>
      <c r="B10" s="10" t="s">
        <v>10</v>
      </c>
      <c r="C10" s="10">
        <v>5499</v>
      </c>
      <c r="D10" s="10">
        <v>1.21</v>
      </c>
      <c r="E10" s="14">
        <v>6654</v>
      </c>
      <c r="F10" s="10">
        <v>60</v>
      </c>
      <c r="G10" s="10">
        <v>1.21</v>
      </c>
      <c r="H10" s="14">
        <f t="shared" si="1"/>
        <v>72.599999999999994</v>
      </c>
      <c r="I10" s="13" t="s">
        <v>7</v>
      </c>
      <c r="J10" s="10" t="s">
        <v>12</v>
      </c>
      <c r="L10" s="19">
        <f t="shared" si="2"/>
        <v>11698.731000000002</v>
      </c>
    </row>
    <row r="11" spans="1:12" x14ac:dyDescent="0.25">
      <c r="A11" s="8" t="s">
        <v>13</v>
      </c>
      <c r="B11" s="10" t="s">
        <v>14</v>
      </c>
      <c r="C11" s="10">
        <v>1699</v>
      </c>
      <c r="D11" s="10">
        <v>1.21</v>
      </c>
      <c r="E11" s="11">
        <f>C11*D11</f>
        <v>2055.79</v>
      </c>
      <c r="F11" s="10">
        <v>89</v>
      </c>
      <c r="G11" s="10">
        <v>1.21</v>
      </c>
      <c r="H11" s="11">
        <f t="shared" si="1"/>
        <v>107.69</v>
      </c>
      <c r="I11" s="13" t="s">
        <v>7</v>
      </c>
      <c r="J11" s="10" t="s">
        <v>22</v>
      </c>
      <c r="L11" s="19">
        <f t="shared" si="2"/>
        <v>4637.6109999999999</v>
      </c>
    </row>
    <row r="12" spans="1:12" x14ac:dyDescent="0.25">
      <c r="A12" s="10" t="s">
        <v>13</v>
      </c>
      <c r="B12" s="10" t="s">
        <v>15</v>
      </c>
      <c r="C12" s="10">
        <v>4299</v>
      </c>
      <c r="D12" s="10">
        <v>1.21</v>
      </c>
      <c r="E12" s="11">
        <f>C12*D12</f>
        <v>5201.79</v>
      </c>
      <c r="F12" s="10">
        <v>89</v>
      </c>
      <c r="G12" s="10">
        <v>1.21</v>
      </c>
      <c r="H12" s="11">
        <f t="shared" si="1"/>
        <v>107.69</v>
      </c>
      <c r="I12" s="13" t="s">
        <v>19</v>
      </c>
      <c r="J12" s="10"/>
      <c r="L12" s="19">
        <f t="shared" si="2"/>
        <v>9757.0110000000004</v>
      </c>
    </row>
    <row r="13" spans="1:12" x14ac:dyDescent="0.25">
      <c r="A13" s="10" t="s">
        <v>13</v>
      </c>
      <c r="B13" s="10" t="s">
        <v>16</v>
      </c>
      <c r="C13" s="10">
        <v>3579</v>
      </c>
      <c r="D13" s="10">
        <v>1.21</v>
      </c>
      <c r="E13" s="11">
        <f>C13*D13</f>
        <v>4330.59</v>
      </c>
      <c r="F13" s="10">
        <v>89</v>
      </c>
      <c r="G13" s="10">
        <v>1.21</v>
      </c>
      <c r="H13" s="11">
        <f t="shared" si="1"/>
        <v>107.69</v>
      </c>
      <c r="I13" s="13" t="s">
        <v>20</v>
      </c>
      <c r="J13" s="10"/>
      <c r="L13" s="19">
        <f t="shared" si="2"/>
        <v>8339.3310000000001</v>
      </c>
    </row>
    <row r="14" spans="1:12" x14ac:dyDescent="0.25">
      <c r="A14" s="10" t="s">
        <v>13</v>
      </c>
      <c r="B14" s="10" t="s">
        <v>17</v>
      </c>
      <c r="C14" s="10">
        <v>3229</v>
      </c>
      <c r="D14" s="10">
        <v>1.21</v>
      </c>
      <c r="E14" s="11">
        <f>C14*D14</f>
        <v>3907.0899999999997</v>
      </c>
      <c r="F14" s="10">
        <v>89</v>
      </c>
      <c r="G14" s="10">
        <v>1.21</v>
      </c>
      <c r="H14" s="11">
        <f t="shared" si="1"/>
        <v>107.69</v>
      </c>
      <c r="I14" s="13" t="s">
        <v>21</v>
      </c>
      <c r="J14" s="10"/>
      <c r="L14" s="19">
        <f t="shared" si="2"/>
        <v>7650.1809999999996</v>
      </c>
    </row>
    <row r="15" spans="1:12" x14ac:dyDescent="0.25">
      <c r="A15" s="8" t="s">
        <v>31</v>
      </c>
      <c r="B15" s="8" t="s">
        <v>32</v>
      </c>
      <c r="C15" s="10">
        <v>3411</v>
      </c>
      <c r="D15" s="10">
        <v>1.21</v>
      </c>
      <c r="E15" s="11">
        <f>C15*D15</f>
        <v>4127.3099999999995</v>
      </c>
      <c r="F15" s="10">
        <v>79</v>
      </c>
      <c r="G15" s="10">
        <v>1.21</v>
      </c>
      <c r="H15" s="11">
        <f t="shared" si="1"/>
        <v>95.59</v>
      </c>
      <c r="I15" s="13" t="s">
        <v>20</v>
      </c>
      <c r="J15" s="10" t="s">
        <v>33</v>
      </c>
      <c r="L15" s="19">
        <f t="shared" si="2"/>
        <v>7863.3389999999999</v>
      </c>
    </row>
    <row r="16" spans="1:12" x14ac:dyDescent="0.25">
      <c r="A16" s="15" t="s">
        <v>34</v>
      </c>
      <c r="B16" s="16" t="s">
        <v>35</v>
      </c>
      <c r="C16" s="10"/>
      <c r="D16" s="10"/>
      <c r="E16" s="11"/>
      <c r="F16" s="10"/>
      <c r="G16" s="10"/>
      <c r="H16" s="11"/>
      <c r="I16" s="13"/>
      <c r="J16" s="16" t="s">
        <v>35</v>
      </c>
      <c r="L16" s="19">
        <f t="shared" si="2"/>
        <v>0</v>
      </c>
    </row>
    <row r="17" spans="1:13" x14ac:dyDescent="0.25">
      <c r="A17" s="15" t="s">
        <v>36</v>
      </c>
      <c r="B17" s="16" t="s">
        <v>37</v>
      </c>
      <c r="C17" s="10">
        <v>2065</v>
      </c>
      <c r="D17" s="10">
        <v>1.21</v>
      </c>
      <c r="E17" s="11">
        <f t="shared" ref="E17:E24" si="3">C17*D17</f>
        <v>2498.65</v>
      </c>
      <c r="F17" s="10">
        <v>80</v>
      </c>
      <c r="G17" s="10">
        <v>1.21</v>
      </c>
      <c r="H17" s="11">
        <f t="shared" ref="H17:H24" si="4">F17*G17</f>
        <v>96.8</v>
      </c>
      <c r="I17" s="13" t="s">
        <v>7</v>
      </c>
      <c r="J17" s="10" t="s">
        <v>22</v>
      </c>
      <c r="L17" s="19">
        <f t="shared" si="2"/>
        <v>5227.585</v>
      </c>
    </row>
    <row r="18" spans="1:13" x14ac:dyDescent="0.25">
      <c r="A18" s="10" t="s">
        <v>36</v>
      </c>
      <c r="B18" s="16" t="s">
        <v>38</v>
      </c>
      <c r="C18" s="10">
        <v>1961.75</v>
      </c>
      <c r="D18" s="10">
        <v>1.21</v>
      </c>
      <c r="E18" s="11">
        <f t="shared" si="3"/>
        <v>2373.7174999999997</v>
      </c>
      <c r="F18" s="10">
        <v>80</v>
      </c>
      <c r="G18" s="10">
        <v>1.21</v>
      </c>
      <c r="H18" s="11">
        <f t="shared" si="4"/>
        <v>96.8</v>
      </c>
      <c r="I18" s="13" t="s">
        <v>20</v>
      </c>
      <c r="J18" s="10" t="s">
        <v>22</v>
      </c>
      <c r="L18" s="19">
        <f t="shared" si="2"/>
        <v>5024.28575</v>
      </c>
      <c r="M18">
        <v>10741</v>
      </c>
    </row>
    <row r="19" spans="1:13" x14ac:dyDescent="0.25">
      <c r="A19" s="10" t="s">
        <v>36</v>
      </c>
      <c r="B19" s="16" t="s">
        <v>39</v>
      </c>
      <c r="C19" s="10">
        <v>2065</v>
      </c>
      <c r="D19" s="10">
        <v>1.21</v>
      </c>
      <c r="E19" s="11">
        <f t="shared" si="3"/>
        <v>2498.65</v>
      </c>
      <c r="F19" s="10">
        <v>0</v>
      </c>
      <c r="G19" s="10">
        <v>1.21</v>
      </c>
      <c r="H19" s="11">
        <f t="shared" si="4"/>
        <v>0</v>
      </c>
      <c r="I19" s="13" t="s">
        <v>20</v>
      </c>
      <c r="J19" s="10" t="s">
        <v>43</v>
      </c>
      <c r="L19" s="19">
        <f t="shared" si="2"/>
        <v>4065.9850000000001</v>
      </c>
    </row>
    <row r="20" spans="1:13" x14ac:dyDescent="0.25">
      <c r="A20" s="10" t="s">
        <v>36</v>
      </c>
      <c r="B20" s="16" t="s">
        <v>40</v>
      </c>
      <c r="C20" s="10">
        <v>1961.75</v>
      </c>
      <c r="D20" s="10">
        <v>1.21</v>
      </c>
      <c r="E20" s="11">
        <f t="shared" si="3"/>
        <v>2373.7174999999997</v>
      </c>
      <c r="F20" s="10">
        <v>80</v>
      </c>
      <c r="G20" s="10">
        <v>1.21</v>
      </c>
      <c r="H20" s="11">
        <f t="shared" si="4"/>
        <v>96.8</v>
      </c>
      <c r="I20" s="13" t="s">
        <v>21</v>
      </c>
      <c r="J20" s="10" t="s">
        <v>22</v>
      </c>
      <c r="L20" s="19">
        <f t="shared" si="2"/>
        <v>5024.28575</v>
      </c>
    </row>
    <row r="21" spans="1:13" x14ac:dyDescent="0.25">
      <c r="A21" s="10" t="s">
        <v>36</v>
      </c>
      <c r="B21" s="16" t="s">
        <v>41</v>
      </c>
      <c r="C21" s="10">
        <v>2065</v>
      </c>
      <c r="D21" s="10">
        <v>1.21</v>
      </c>
      <c r="E21" s="11">
        <f t="shared" si="3"/>
        <v>2498.65</v>
      </c>
      <c r="F21" s="10">
        <v>0</v>
      </c>
      <c r="G21" s="10">
        <v>1.21</v>
      </c>
      <c r="H21" s="11">
        <f t="shared" si="4"/>
        <v>0</v>
      </c>
      <c r="I21" s="13" t="s">
        <v>21</v>
      </c>
      <c r="J21" s="10" t="s">
        <v>43</v>
      </c>
      <c r="L21" s="19">
        <f t="shared" si="2"/>
        <v>4065.9850000000001</v>
      </c>
    </row>
    <row r="22" spans="1:13" x14ac:dyDescent="0.25">
      <c r="A22" s="15" t="s">
        <v>46</v>
      </c>
      <c r="B22" s="16" t="s">
        <v>47</v>
      </c>
      <c r="C22" s="16">
        <v>3919</v>
      </c>
      <c r="D22" s="10">
        <v>1.21</v>
      </c>
      <c r="E22" s="11">
        <f t="shared" si="3"/>
        <v>4741.99</v>
      </c>
      <c r="F22" s="16">
        <v>63.64</v>
      </c>
      <c r="G22" s="10">
        <v>1.21</v>
      </c>
      <c r="H22" s="11">
        <f t="shared" si="4"/>
        <v>77.004400000000004</v>
      </c>
      <c r="I22" s="13" t="s">
        <v>19</v>
      </c>
      <c r="J22" s="10"/>
      <c r="L22" s="19">
        <f t="shared" si="2"/>
        <v>8640.5637999999999</v>
      </c>
    </row>
    <row r="23" spans="1:13" x14ac:dyDescent="0.25">
      <c r="A23" s="15" t="s">
        <v>48</v>
      </c>
      <c r="B23" s="16" t="s">
        <v>49</v>
      </c>
      <c r="C23" s="16">
        <v>3502</v>
      </c>
      <c r="D23" s="10">
        <v>1.21</v>
      </c>
      <c r="E23" s="11">
        <f t="shared" si="3"/>
        <v>4237.42</v>
      </c>
      <c r="F23" s="16">
        <v>79</v>
      </c>
      <c r="G23" s="10">
        <v>1.21</v>
      </c>
      <c r="H23" s="11">
        <f t="shared" si="4"/>
        <v>95.59</v>
      </c>
      <c r="I23" s="13" t="s">
        <v>19</v>
      </c>
      <c r="J23" s="10"/>
      <c r="L23" s="19">
        <f t="shared" si="2"/>
        <v>8042.518</v>
      </c>
    </row>
    <row r="24" spans="1:13" x14ac:dyDescent="0.25">
      <c r="A24" s="16" t="s">
        <v>48</v>
      </c>
      <c r="B24" s="16" t="s">
        <v>50</v>
      </c>
      <c r="C24" s="16">
        <v>3252</v>
      </c>
      <c r="D24" s="10">
        <v>1.21</v>
      </c>
      <c r="E24" s="11">
        <f t="shared" si="3"/>
        <v>3934.92</v>
      </c>
      <c r="F24" s="16">
        <v>79</v>
      </c>
      <c r="G24" s="10">
        <v>1.21</v>
      </c>
      <c r="H24" s="11">
        <f t="shared" si="4"/>
        <v>95.59</v>
      </c>
      <c r="I24" s="13" t="s">
        <v>20</v>
      </c>
      <c r="J24" s="10"/>
      <c r="L24" s="19">
        <f t="shared" si="2"/>
        <v>7550.268</v>
      </c>
    </row>
    <row r="25" spans="1:13" x14ac:dyDescent="0.25">
      <c r="A25" s="15" t="s">
        <v>51</v>
      </c>
      <c r="B25" s="16" t="s">
        <v>52</v>
      </c>
      <c r="C25" s="10"/>
      <c r="D25" s="10"/>
      <c r="E25" s="11"/>
      <c r="F25" s="10"/>
      <c r="G25" s="10"/>
      <c r="H25" s="11"/>
      <c r="I25" s="13"/>
      <c r="J25" s="16" t="s">
        <v>52</v>
      </c>
      <c r="L25" s="19">
        <f t="shared" si="2"/>
        <v>0</v>
      </c>
    </row>
    <row r="26" spans="1:13" x14ac:dyDescent="0.25">
      <c r="A26" s="8" t="s">
        <v>53</v>
      </c>
      <c r="B26" s="16" t="s">
        <v>54</v>
      </c>
      <c r="C26" s="16">
        <v>2999</v>
      </c>
      <c r="D26" s="10">
        <v>1.21</v>
      </c>
      <c r="E26" s="11">
        <f>C26*D26</f>
        <v>3628.79</v>
      </c>
      <c r="F26" s="16">
        <v>69</v>
      </c>
      <c r="G26" s="10">
        <v>1.21</v>
      </c>
      <c r="H26" s="11">
        <f>F26*G26</f>
        <v>83.49</v>
      </c>
      <c r="I26" s="13" t="s">
        <v>20</v>
      </c>
      <c r="J26" s="10"/>
      <c r="L26" s="19">
        <f t="shared" si="2"/>
        <v>6906.9110000000001</v>
      </c>
    </row>
    <row r="27" spans="1:13" x14ac:dyDescent="0.25">
      <c r="A27" s="10" t="s">
        <v>53</v>
      </c>
      <c r="B27" s="16" t="s">
        <v>55</v>
      </c>
      <c r="C27" s="16">
        <v>3399</v>
      </c>
      <c r="D27" s="10">
        <v>1.21</v>
      </c>
      <c r="E27" s="11">
        <f>C27*D27</f>
        <v>4112.79</v>
      </c>
      <c r="F27" s="16">
        <v>49</v>
      </c>
      <c r="G27" s="10">
        <v>1.21</v>
      </c>
      <c r="H27" s="11">
        <f>F27*G27</f>
        <v>59.29</v>
      </c>
      <c r="I27" s="13" t="s">
        <v>19</v>
      </c>
      <c r="J27" s="10"/>
      <c r="L27" s="19">
        <f t="shared" si="2"/>
        <v>7404.1110000000008</v>
      </c>
    </row>
  </sheetData>
  <hyperlinks>
    <hyperlink ref="A2" r:id="rId1"/>
    <hyperlink ref="B15" r:id="rId2"/>
    <hyperlink ref="A16" r:id="rId3"/>
    <hyperlink ref="A17" r:id="rId4"/>
    <hyperlink ref="A22" r:id="rId5"/>
    <hyperlink ref="A25" r:id="rId6"/>
    <hyperlink ref="A23" r:id="rId7"/>
    <hyperlink ref="A15" r:id="rId8"/>
    <hyperlink ref="A11" r:id="rId9"/>
    <hyperlink ref="A10" r:id="rId10"/>
    <hyperlink ref="A26" r:id="rId11"/>
  </hyperlinks>
  <pageMargins left="0.7" right="0.7" top="0.78740157499999996" bottom="0.78740157499999996" header="0.3" footer="0.3"/>
  <pageSetup paperSize="9" orientation="portrait" r:id="rId1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topLeftCell="A7" workbookViewId="0">
      <selection activeCell="B28" sqref="B28"/>
    </sheetView>
  </sheetViews>
  <sheetFormatPr defaultRowHeight="15" x14ac:dyDescent="0.25"/>
  <cols>
    <col min="1" max="1" width="9.7109375" customWidth="1"/>
    <col min="2" max="2" width="30.5703125" bestFit="1" customWidth="1"/>
    <col min="3" max="3" width="11.28515625" bestFit="1" customWidth="1"/>
    <col min="4" max="4" width="5" bestFit="1" customWidth="1"/>
    <col min="5" max="5" width="11.28515625" style="2" bestFit="1" customWidth="1"/>
    <col min="6" max="6" width="10.7109375" bestFit="1" customWidth="1"/>
    <col min="7" max="7" width="5" bestFit="1" customWidth="1"/>
    <col min="8" max="8" width="11.42578125" style="2" bestFit="1" customWidth="1"/>
    <col min="9" max="9" width="13.85546875" style="4" bestFit="1" customWidth="1"/>
    <col min="10" max="10" width="33.5703125" bestFit="1" customWidth="1"/>
    <col min="11" max="11" width="14.28515625" style="32" bestFit="1" customWidth="1"/>
    <col min="12" max="12" width="20.28515625" style="18" customWidth="1"/>
    <col min="13" max="13" width="18.140625" customWidth="1"/>
  </cols>
  <sheetData>
    <row r="1" spans="1:13" s="1" customFormat="1" ht="30" x14ac:dyDescent="0.25">
      <c r="A1" s="5" t="s">
        <v>1</v>
      </c>
      <c r="B1" s="5" t="s">
        <v>2</v>
      </c>
      <c r="C1" s="5" t="s">
        <v>5</v>
      </c>
      <c r="D1" s="5" t="s">
        <v>3</v>
      </c>
      <c r="E1" s="6" t="s">
        <v>5</v>
      </c>
      <c r="F1" s="5" t="s">
        <v>4</v>
      </c>
      <c r="G1" s="5" t="s">
        <v>3</v>
      </c>
      <c r="H1" s="6" t="s">
        <v>6</v>
      </c>
      <c r="I1" s="7" t="s">
        <v>8</v>
      </c>
      <c r="J1" s="5" t="s">
        <v>30</v>
      </c>
      <c r="K1" s="31" t="s">
        <v>45</v>
      </c>
      <c r="L1" s="27" t="s">
        <v>56</v>
      </c>
      <c r="M1" s="20" t="s">
        <v>62</v>
      </c>
    </row>
    <row r="2" spans="1:13" s="3" customFormat="1" x14ac:dyDescent="0.25">
      <c r="A2" s="15" t="s">
        <v>34</v>
      </c>
      <c r="B2" s="16" t="s">
        <v>35</v>
      </c>
      <c r="C2" s="10"/>
      <c r="D2" s="10"/>
      <c r="E2" s="11"/>
      <c r="F2" s="10"/>
      <c r="G2" s="10"/>
      <c r="H2" s="11"/>
      <c r="I2" s="13"/>
      <c r="J2" s="16" t="s">
        <v>35</v>
      </c>
      <c r="K2" s="32">
        <v>1.9690000000000001</v>
      </c>
      <c r="L2" s="19">
        <f t="shared" ref="L2:L27" si="0">C2*$K$2+H2*12</f>
        <v>0</v>
      </c>
    </row>
    <row r="3" spans="1:13" x14ac:dyDescent="0.25">
      <c r="A3" s="15" t="s">
        <v>51</v>
      </c>
      <c r="B3" s="16" t="s">
        <v>52</v>
      </c>
      <c r="C3" s="10"/>
      <c r="D3" s="10"/>
      <c r="E3" s="11"/>
      <c r="F3" s="10"/>
      <c r="G3" s="10"/>
      <c r="H3" s="11"/>
      <c r="I3" s="13"/>
      <c r="J3" s="16" t="s">
        <v>58</v>
      </c>
      <c r="K3" s="32">
        <v>1.9690000000000001</v>
      </c>
      <c r="L3" s="19">
        <f t="shared" si="0"/>
        <v>0</v>
      </c>
    </row>
    <row r="4" spans="1:13" s="24" customFormat="1" x14ac:dyDescent="0.25">
      <c r="A4" s="21" t="s">
        <v>36</v>
      </c>
      <c r="B4" s="29" t="s">
        <v>39</v>
      </c>
      <c r="C4" s="21">
        <v>2065</v>
      </c>
      <c r="D4" s="21">
        <v>1.21</v>
      </c>
      <c r="E4" s="22">
        <f t="shared" ref="E4:E25" si="1">C4*D4</f>
        <v>2498.65</v>
      </c>
      <c r="F4" s="21">
        <v>0</v>
      </c>
      <c r="G4" s="21">
        <v>1.21</v>
      </c>
      <c r="H4" s="22">
        <f t="shared" ref="H4:H27" si="2">F4*G4</f>
        <v>0</v>
      </c>
      <c r="I4" s="23" t="s">
        <v>20</v>
      </c>
      <c r="J4" s="21" t="s">
        <v>43</v>
      </c>
      <c r="K4" s="33">
        <v>1.9690000000000001</v>
      </c>
      <c r="L4" s="25">
        <f t="shared" si="0"/>
        <v>4065.9850000000001</v>
      </c>
    </row>
    <row r="5" spans="1:13" s="24" customFormat="1" x14ac:dyDescent="0.25">
      <c r="A5" s="21" t="s">
        <v>36</v>
      </c>
      <c r="B5" s="29" t="s">
        <v>41</v>
      </c>
      <c r="C5" s="21">
        <v>2065</v>
      </c>
      <c r="D5" s="21">
        <v>1.21</v>
      </c>
      <c r="E5" s="22">
        <f t="shared" si="1"/>
        <v>2498.65</v>
      </c>
      <c r="F5" s="21">
        <v>0</v>
      </c>
      <c r="G5" s="21">
        <v>1.21</v>
      </c>
      <c r="H5" s="22">
        <f t="shared" si="2"/>
        <v>0</v>
      </c>
      <c r="I5" s="23" t="s">
        <v>21</v>
      </c>
      <c r="J5" s="21" t="s">
        <v>43</v>
      </c>
      <c r="K5" s="33">
        <v>1.9690000000000001</v>
      </c>
      <c r="L5" s="25">
        <f t="shared" si="0"/>
        <v>4065.9850000000001</v>
      </c>
    </row>
    <row r="6" spans="1:13" s="24" customFormat="1" x14ac:dyDescent="0.25">
      <c r="A6" s="21" t="s">
        <v>0</v>
      </c>
      <c r="B6" s="21" t="s">
        <v>24</v>
      </c>
      <c r="C6" s="21">
        <v>1530</v>
      </c>
      <c r="D6" s="21">
        <v>1.21</v>
      </c>
      <c r="E6" s="22">
        <f t="shared" si="1"/>
        <v>1851.3</v>
      </c>
      <c r="F6" s="21">
        <v>79</v>
      </c>
      <c r="G6" s="21">
        <v>1.21</v>
      </c>
      <c r="H6" s="22">
        <f t="shared" si="2"/>
        <v>95.59</v>
      </c>
      <c r="I6" s="23" t="s">
        <v>7</v>
      </c>
      <c r="J6" s="21" t="s">
        <v>22</v>
      </c>
      <c r="K6" s="33">
        <v>1.9690000000000001</v>
      </c>
      <c r="L6" s="25">
        <f t="shared" si="0"/>
        <v>4159.6499999999996</v>
      </c>
    </row>
    <row r="7" spans="1:13" s="24" customFormat="1" x14ac:dyDescent="0.25">
      <c r="A7" s="30" t="s">
        <v>13</v>
      </c>
      <c r="B7" s="21" t="s">
        <v>14</v>
      </c>
      <c r="C7" s="21">
        <v>1699</v>
      </c>
      <c r="D7" s="21">
        <v>1.21</v>
      </c>
      <c r="E7" s="22">
        <f t="shared" si="1"/>
        <v>2055.79</v>
      </c>
      <c r="F7" s="21">
        <v>89</v>
      </c>
      <c r="G7" s="21">
        <v>1.21</v>
      </c>
      <c r="H7" s="22">
        <f t="shared" si="2"/>
        <v>107.69</v>
      </c>
      <c r="I7" s="23" t="s">
        <v>7</v>
      </c>
      <c r="J7" s="21" t="s">
        <v>22</v>
      </c>
      <c r="K7" s="33">
        <v>1.9690000000000001</v>
      </c>
      <c r="L7" s="25">
        <f t="shared" si="0"/>
        <v>4637.6109999999999</v>
      </c>
    </row>
    <row r="8" spans="1:13" s="24" customFormat="1" x14ac:dyDescent="0.25">
      <c r="A8" s="21" t="s">
        <v>0</v>
      </c>
      <c r="B8" s="21" t="s">
        <v>26</v>
      </c>
      <c r="C8" s="21">
        <v>1881</v>
      </c>
      <c r="D8" s="21">
        <v>1.21</v>
      </c>
      <c r="E8" s="22">
        <f t="shared" si="1"/>
        <v>2276.0099999999998</v>
      </c>
      <c r="F8" s="21">
        <v>79</v>
      </c>
      <c r="G8" s="21">
        <v>1.21</v>
      </c>
      <c r="H8" s="22">
        <f t="shared" si="2"/>
        <v>95.59</v>
      </c>
      <c r="I8" s="23" t="s">
        <v>7</v>
      </c>
      <c r="J8" s="21" t="s">
        <v>22</v>
      </c>
      <c r="K8" s="33">
        <v>1.9690000000000001</v>
      </c>
      <c r="L8" s="25">
        <f t="shared" si="0"/>
        <v>4850.7690000000002</v>
      </c>
    </row>
    <row r="9" spans="1:13" s="24" customFormat="1" x14ac:dyDescent="0.25">
      <c r="A9" s="21" t="s">
        <v>0</v>
      </c>
      <c r="B9" s="21" t="s">
        <v>28</v>
      </c>
      <c r="C9" s="21">
        <v>1884</v>
      </c>
      <c r="D9" s="21">
        <v>1.21</v>
      </c>
      <c r="E9" s="22">
        <f t="shared" si="1"/>
        <v>2279.64</v>
      </c>
      <c r="F9" s="21">
        <v>89</v>
      </c>
      <c r="G9" s="21">
        <v>1.21</v>
      </c>
      <c r="H9" s="22">
        <f t="shared" si="2"/>
        <v>107.69</v>
      </c>
      <c r="I9" s="23" t="s">
        <v>7</v>
      </c>
      <c r="J9" s="21" t="s">
        <v>22</v>
      </c>
      <c r="K9" s="33">
        <v>1.9690000000000001</v>
      </c>
      <c r="L9" s="25">
        <f t="shared" si="0"/>
        <v>5001.8760000000002</v>
      </c>
    </row>
    <row r="10" spans="1:13" x14ac:dyDescent="0.25">
      <c r="A10" s="21" t="s">
        <v>36</v>
      </c>
      <c r="B10" s="29" t="s">
        <v>38</v>
      </c>
      <c r="C10" s="21">
        <v>1961.75</v>
      </c>
      <c r="D10" s="21">
        <v>1.21</v>
      </c>
      <c r="E10" s="22">
        <f t="shared" si="1"/>
        <v>2373.7174999999997</v>
      </c>
      <c r="F10" s="21">
        <v>80</v>
      </c>
      <c r="G10" s="21">
        <v>1.21</v>
      </c>
      <c r="H10" s="22">
        <f t="shared" si="2"/>
        <v>96.8</v>
      </c>
      <c r="I10" s="23" t="s">
        <v>20</v>
      </c>
      <c r="J10" s="21" t="s">
        <v>22</v>
      </c>
      <c r="K10" s="33">
        <v>1.9690000000000001</v>
      </c>
      <c r="L10" s="25">
        <f t="shared" si="0"/>
        <v>5024.28575</v>
      </c>
      <c r="M10" s="24">
        <v>10741</v>
      </c>
    </row>
    <row r="11" spans="1:13" x14ac:dyDescent="0.25">
      <c r="A11" s="21" t="s">
        <v>36</v>
      </c>
      <c r="B11" s="29" t="s">
        <v>40</v>
      </c>
      <c r="C11" s="21">
        <v>1961.75</v>
      </c>
      <c r="D11" s="21">
        <v>1.21</v>
      </c>
      <c r="E11" s="22">
        <f t="shared" si="1"/>
        <v>2373.7174999999997</v>
      </c>
      <c r="F11" s="21">
        <v>80</v>
      </c>
      <c r="G11" s="21">
        <v>1.21</v>
      </c>
      <c r="H11" s="22">
        <f t="shared" si="2"/>
        <v>96.8</v>
      </c>
      <c r="I11" s="23" t="s">
        <v>21</v>
      </c>
      <c r="J11" s="21" t="s">
        <v>22</v>
      </c>
      <c r="K11" s="33">
        <v>1.9690000000000001</v>
      </c>
      <c r="L11" s="25">
        <f t="shared" si="0"/>
        <v>5024.28575</v>
      </c>
      <c r="M11" s="24"/>
    </row>
    <row r="12" spans="1:13" x14ac:dyDescent="0.25">
      <c r="A12" s="21" t="s">
        <v>0</v>
      </c>
      <c r="B12" s="21" t="s">
        <v>27</v>
      </c>
      <c r="C12" s="21">
        <v>1925</v>
      </c>
      <c r="D12" s="21">
        <v>1.21</v>
      </c>
      <c r="E12" s="22">
        <f t="shared" si="1"/>
        <v>2329.25</v>
      </c>
      <c r="F12" s="21">
        <v>89</v>
      </c>
      <c r="G12" s="21">
        <v>1.21</v>
      </c>
      <c r="H12" s="22">
        <f t="shared" si="2"/>
        <v>107.69</v>
      </c>
      <c r="I12" s="23" t="s">
        <v>7</v>
      </c>
      <c r="J12" s="21" t="s">
        <v>22</v>
      </c>
      <c r="K12" s="33">
        <v>1.9690000000000001</v>
      </c>
      <c r="L12" s="25">
        <f t="shared" si="0"/>
        <v>5082.6050000000005</v>
      </c>
      <c r="M12" s="24"/>
    </row>
    <row r="13" spans="1:13" x14ac:dyDescent="0.25">
      <c r="A13" s="21" t="s">
        <v>0</v>
      </c>
      <c r="B13" s="21" t="s">
        <v>25</v>
      </c>
      <c r="C13" s="21">
        <v>1928</v>
      </c>
      <c r="D13" s="21">
        <v>1.21</v>
      </c>
      <c r="E13" s="22">
        <f t="shared" si="1"/>
        <v>2332.88</v>
      </c>
      <c r="F13" s="21">
        <v>89</v>
      </c>
      <c r="G13" s="21">
        <v>1.21</v>
      </c>
      <c r="H13" s="22">
        <f t="shared" si="2"/>
        <v>107.69</v>
      </c>
      <c r="I13" s="23" t="s">
        <v>7</v>
      </c>
      <c r="J13" s="21" t="s">
        <v>22</v>
      </c>
      <c r="K13" s="33">
        <v>1.9690000000000001</v>
      </c>
      <c r="L13" s="25">
        <f t="shared" si="0"/>
        <v>5088.5119999999997</v>
      </c>
      <c r="M13" s="24"/>
    </row>
    <row r="14" spans="1:13" x14ac:dyDescent="0.25">
      <c r="A14" s="28" t="s">
        <v>36</v>
      </c>
      <c r="B14" s="29" t="s">
        <v>61</v>
      </c>
      <c r="C14" s="21">
        <v>2065</v>
      </c>
      <c r="D14" s="21">
        <v>1.21</v>
      </c>
      <c r="E14" s="22">
        <f t="shared" si="1"/>
        <v>2498.65</v>
      </c>
      <c r="F14" s="21">
        <v>80</v>
      </c>
      <c r="G14" s="21">
        <v>1.21</v>
      </c>
      <c r="H14" s="22">
        <f t="shared" si="2"/>
        <v>96.8</v>
      </c>
      <c r="I14" s="23" t="s">
        <v>7</v>
      </c>
      <c r="J14" s="21" t="s">
        <v>22</v>
      </c>
      <c r="K14" s="33">
        <v>1.9690000000000001</v>
      </c>
      <c r="L14" s="25">
        <f t="shared" si="0"/>
        <v>5227.585</v>
      </c>
      <c r="M14" s="24"/>
    </row>
    <row r="15" spans="1:13" x14ac:dyDescent="0.25">
      <c r="A15" s="8" t="s">
        <v>53</v>
      </c>
      <c r="B15" s="16" t="s">
        <v>54</v>
      </c>
      <c r="C15" s="16">
        <v>2999</v>
      </c>
      <c r="D15" s="10">
        <v>1.21</v>
      </c>
      <c r="E15" s="11">
        <f t="shared" si="1"/>
        <v>3628.79</v>
      </c>
      <c r="F15" s="16">
        <v>69</v>
      </c>
      <c r="G15" s="10">
        <v>1.21</v>
      </c>
      <c r="H15" s="11">
        <f t="shared" si="2"/>
        <v>83.49</v>
      </c>
      <c r="I15" s="13" t="s">
        <v>20</v>
      </c>
      <c r="J15" s="10"/>
      <c r="K15" s="32">
        <v>1.9690000000000001</v>
      </c>
      <c r="L15" s="19">
        <f t="shared" si="0"/>
        <v>6906.9110000000001</v>
      </c>
    </row>
    <row r="16" spans="1:13" x14ac:dyDescent="0.25">
      <c r="A16" s="21" t="s">
        <v>0</v>
      </c>
      <c r="B16" s="21" t="s">
        <v>23</v>
      </c>
      <c r="C16" s="21">
        <v>2991</v>
      </c>
      <c r="D16" s="21">
        <v>1.21</v>
      </c>
      <c r="E16" s="22">
        <f t="shared" si="1"/>
        <v>3619.1099999999997</v>
      </c>
      <c r="F16" s="21">
        <v>89</v>
      </c>
      <c r="G16" s="21">
        <v>1.21</v>
      </c>
      <c r="H16" s="22">
        <f t="shared" si="2"/>
        <v>107.69</v>
      </c>
      <c r="I16" s="23" t="s">
        <v>29</v>
      </c>
      <c r="J16" s="21" t="s">
        <v>57</v>
      </c>
      <c r="K16" s="33">
        <v>1.9690000000000001</v>
      </c>
      <c r="L16" s="25">
        <f t="shared" si="0"/>
        <v>7181.5590000000002</v>
      </c>
      <c r="M16" s="24"/>
    </row>
    <row r="17" spans="1:13" s="24" customFormat="1" x14ac:dyDescent="0.25">
      <c r="A17" s="10" t="s">
        <v>53</v>
      </c>
      <c r="B17" s="16" t="s">
        <v>55</v>
      </c>
      <c r="C17" s="16">
        <v>3399</v>
      </c>
      <c r="D17" s="10">
        <v>1.21</v>
      </c>
      <c r="E17" s="11">
        <f t="shared" si="1"/>
        <v>4112.79</v>
      </c>
      <c r="F17" s="16">
        <v>49</v>
      </c>
      <c r="G17" s="10">
        <v>1.21</v>
      </c>
      <c r="H17" s="11">
        <f t="shared" si="2"/>
        <v>59.29</v>
      </c>
      <c r="I17" s="13" t="s">
        <v>19</v>
      </c>
      <c r="J17" s="10"/>
      <c r="K17" s="32">
        <v>1.9690000000000001</v>
      </c>
      <c r="L17" s="19">
        <f t="shared" si="0"/>
        <v>7404.1110000000008</v>
      </c>
      <c r="M17"/>
    </row>
    <row r="18" spans="1:13" s="24" customFormat="1" x14ac:dyDescent="0.25">
      <c r="A18" s="16" t="s">
        <v>48</v>
      </c>
      <c r="B18" s="16" t="s">
        <v>50</v>
      </c>
      <c r="C18" s="16">
        <v>3252</v>
      </c>
      <c r="D18" s="10">
        <v>1.21</v>
      </c>
      <c r="E18" s="11">
        <f t="shared" si="1"/>
        <v>3934.92</v>
      </c>
      <c r="F18" s="16">
        <v>79</v>
      </c>
      <c r="G18" s="10">
        <v>1.21</v>
      </c>
      <c r="H18" s="11">
        <f t="shared" si="2"/>
        <v>95.59</v>
      </c>
      <c r="I18" s="13" t="s">
        <v>20</v>
      </c>
      <c r="J18" s="10"/>
      <c r="K18" s="32">
        <v>1.9690000000000001</v>
      </c>
      <c r="L18" s="19">
        <f t="shared" si="0"/>
        <v>7550.268</v>
      </c>
      <c r="M18"/>
    </row>
    <row r="19" spans="1:13" s="24" customFormat="1" x14ac:dyDescent="0.25">
      <c r="A19" s="10" t="s">
        <v>13</v>
      </c>
      <c r="B19" s="10" t="s">
        <v>17</v>
      </c>
      <c r="C19" s="10">
        <v>3229</v>
      </c>
      <c r="D19" s="10">
        <v>1.21</v>
      </c>
      <c r="E19" s="11">
        <f t="shared" si="1"/>
        <v>3907.0899999999997</v>
      </c>
      <c r="F19" s="10">
        <v>89</v>
      </c>
      <c r="G19" s="10">
        <v>1.21</v>
      </c>
      <c r="H19" s="11">
        <f t="shared" si="2"/>
        <v>107.69</v>
      </c>
      <c r="I19" s="13" t="s">
        <v>21</v>
      </c>
      <c r="J19" s="10" t="s">
        <v>63</v>
      </c>
      <c r="K19" s="32">
        <v>1.9690000000000001</v>
      </c>
      <c r="L19" s="19">
        <f t="shared" si="0"/>
        <v>7650.1809999999996</v>
      </c>
      <c r="M19" s="26">
        <f>L19*2/12</f>
        <v>1275.0301666666667</v>
      </c>
    </row>
    <row r="20" spans="1:13" s="24" customFormat="1" x14ac:dyDescent="0.25">
      <c r="A20" s="10" t="s">
        <v>0</v>
      </c>
      <c r="B20" s="10" t="s">
        <v>9</v>
      </c>
      <c r="C20" s="10">
        <v>3273</v>
      </c>
      <c r="D20" s="10">
        <v>1.21</v>
      </c>
      <c r="E20" s="11">
        <f t="shared" si="1"/>
        <v>3960.33</v>
      </c>
      <c r="F20" s="10">
        <v>89</v>
      </c>
      <c r="G20" s="10">
        <v>1.21</v>
      </c>
      <c r="H20" s="11">
        <f t="shared" si="2"/>
        <v>107.69</v>
      </c>
      <c r="I20" s="13" t="s">
        <v>7</v>
      </c>
      <c r="J20" s="10"/>
      <c r="K20" s="32">
        <v>1.9690000000000001</v>
      </c>
      <c r="L20" s="19">
        <f t="shared" si="0"/>
        <v>7736.817</v>
      </c>
      <c r="M20"/>
    </row>
    <row r="21" spans="1:13" s="24" customFormat="1" x14ac:dyDescent="0.25">
      <c r="A21" s="8" t="s">
        <v>31</v>
      </c>
      <c r="B21" s="8" t="s">
        <v>32</v>
      </c>
      <c r="C21" s="10">
        <v>3411</v>
      </c>
      <c r="D21" s="10">
        <v>1.21</v>
      </c>
      <c r="E21" s="11">
        <f t="shared" si="1"/>
        <v>4127.3099999999995</v>
      </c>
      <c r="F21" s="10">
        <v>79</v>
      </c>
      <c r="G21" s="10">
        <v>1.21</v>
      </c>
      <c r="H21" s="11">
        <f t="shared" si="2"/>
        <v>95.59</v>
      </c>
      <c r="I21" s="13" t="s">
        <v>20</v>
      </c>
      <c r="J21" s="10" t="s">
        <v>33</v>
      </c>
      <c r="K21" s="32">
        <v>1.9690000000000001</v>
      </c>
      <c r="L21" s="19">
        <f t="shared" si="0"/>
        <v>7863.3389999999999</v>
      </c>
      <c r="M21"/>
    </row>
    <row r="22" spans="1:13" x14ac:dyDescent="0.25">
      <c r="A22" s="15" t="s">
        <v>48</v>
      </c>
      <c r="B22" s="16" t="s">
        <v>49</v>
      </c>
      <c r="C22" s="16">
        <v>3502</v>
      </c>
      <c r="D22" s="10">
        <v>1.21</v>
      </c>
      <c r="E22" s="11">
        <f t="shared" si="1"/>
        <v>4237.42</v>
      </c>
      <c r="F22" s="16">
        <v>79</v>
      </c>
      <c r="G22" s="10">
        <v>1.21</v>
      </c>
      <c r="H22" s="11">
        <f t="shared" si="2"/>
        <v>95.59</v>
      </c>
      <c r="I22" s="13" t="s">
        <v>19</v>
      </c>
      <c r="J22" s="10"/>
      <c r="K22" s="32">
        <v>1.9690000000000001</v>
      </c>
      <c r="L22" s="19">
        <f t="shared" si="0"/>
        <v>8042.518</v>
      </c>
    </row>
    <row r="23" spans="1:13" x14ac:dyDescent="0.25">
      <c r="A23" s="10" t="s">
        <v>13</v>
      </c>
      <c r="B23" s="10" t="s">
        <v>16</v>
      </c>
      <c r="C23" s="10">
        <v>3579</v>
      </c>
      <c r="D23" s="10">
        <v>1.21</v>
      </c>
      <c r="E23" s="11">
        <f t="shared" si="1"/>
        <v>4330.59</v>
      </c>
      <c r="F23" s="10">
        <v>89</v>
      </c>
      <c r="G23" s="10">
        <v>1.21</v>
      </c>
      <c r="H23" s="11">
        <f t="shared" si="2"/>
        <v>107.69</v>
      </c>
      <c r="I23" s="13" t="s">
        <v>20</v>
      </c>
      <c r="J23" s="10" t="s">
        <v>63</v>
      </c>
      <c r="K23" s="32">
        <v>1.9690000000000001</v>
      </c>
      <c r="L23" s="19">
        <f t="shared" si="0"/>
        <v>8339.3310000000001</v>
      </c>
    </row>
    <row r="24" spans="1:13" x14ac:dyDescent="0.25">
      <c r="A24" s="15" t="s">
        <v>46</v>
      </c>
      <c r="B24" s="16" t="s">
        <v>47</v>
      </c>
      <c r="C24" s="16">
        <v>3919</v>
      </c>
      <c r="D24" s="10">
        <v>1.21</v>
      </c>
      <c r="E24" s="11">
        <f t="shared" si="1"/>
        <v>4741.99</v>
      </c>
      <c r="F24" s="16">
        <v>63.64</v>
      </c>
      <c r="G24" s="10">
        <v>1.21</v>
      </c>
      <c r="H24" s="11">
        <f t="shared" si="2"/>
        <v>77.004400000000004</v>
      </c>
      <c r="I24" s="13" t="s">
        <v>19</v>
      </c>
      <c r="J24" s="10"/>
      <c r="K24" s="32">
        <v>1.9690000000000001</v>
      </c>
      <c r="L24" s="19">
        <f t="shared" si="0"/>
        <v>8640.5637999999999</v>
      </c>
    </row>
    <row r="25" spans="1:13" x14ac:dyDescent="0.25">
      <c r="A25" s="10" t="s">
        <v>13</v>
      </c>
      <c r="B25" s="10" t="s">
        <v>15</v>
      </c>
      <c r="C25" s="10">
        <v>4299</v>
      </c>
      <c r="D25" s="10">
        <v>1.21</v>
      </c>
      <c r="E25" s="11">
        <f t="shared" si="1"/>
        <v>5201.79</v>
      </c>
      <c r="F25" s="10">
        <v>89</v>
      </c>
      <c r="G25" s="10">
        <v>1.21</v>
      </c>
      <c r="H25" s="11">
        <f t="shared" si="2"/>
        <v>107.69</v>
      </c>
      <c r="I25" s="13" t="s">
        <v>19</v>
      </c>
      <c r="J25" s="10" t="s">
        <v>63</v>
      </c>
      <c r="K25" s="32">
        <v>1.9690000000000001</v>
      </c>
      <c r="L25" s="19">
        <f t="shared" si="0"/>
        <v>9757.0110000000004</v>
      </c>
    </row>
    <row r="26" spans="1:13" x14ac:dyDescent="0.25">
      <c r="A26" s="8" t="s">
        <v>11</v>
      </c>
      <c r="B26" s="10" t="s">
        <v>10</v>
      </c>
      <c r="C26" s="10">
        <v>5499</v>
      </c>
      <c r="D26" s="10">
        <v>1.21</v>
      </c>
      <c r="E26" s="14">
        <v>6654</v>
      </c>
      <c r="F26" s="10">
        <v>60</v>
      </c>
      <c r="G26" s="10">
        <v>1.21</v>
      </c>
      <c r="H26" s="14">
        <f t="shared" si="2"/>
        <v>72.599999999999994</v>
      </c>
      <c r="I26" s="13" t="s">
        <v>7</v>
      </c>
      <c r="J26" s="10" t="s">
        <v>59</v>
      </c>
      <c r="K26" s="32">
        <v>1.9690000000000001</v>
      </c>
      <c r="L26" s="19">
        <f t="shared" si="0"/>
        <v>11698.731000000002</v>
      </c>
    </row>
    <row r="27" spans="1:13" x14ac:dyDescent="0.25">
      <c r="A27" s="8" t="s">
        <v>0</v>
      </c>
      <c r="B27" s="9" t="s">
        <v>42</v>
      </c>
      <c r="C27" s="9">
        <v>4763</v>
      </c>
      <c r="D27" s="10">
        <v>1.21</v>
      </c>
      <c r="E27" s="11">
        <f>C27*D27</f>
        <v>5763.23</v>
      </c>
      <c r="F27" s="9">
        <v>193</v>
      </c>
      <c r="G27" s="10">
        <v>1.21</v>
      </c>
      <c r="H27" s="11">
        <f t="shared" si="2"/>
        <v>233.53</v>
      </c>
      <c r="I27" s="34" t="s">
        <v>60</v>
      </c>
      <c r="J27" s="9"/>
      <c r="K27" s="32">
        <v>1.9690000000000001</v>
      </c>
      <c r="L27" s="19">
        <f t="shared" si="0"/>
        <v>12180.707</v>
      </c>
      <c r="M27" s="3"/>
    </row>
  </sheetData>
  <autoFilter ref="J1:J27"/>
  <hyperlinks>
    <hyperlink ref="A27" r:id="rId1"/>
    <hyperlink ref="B21" r:id="rId2"/>
    <hyperlink ref="A2" r:id="rId3"/>
    <hyperlink ref="A14" r:id="rId4"/>
    <hyperlink ref="A24" r:id="rId5"/>
    <hyperlink ref="A3" r:id="rId6"/>
    <hyperlink ref="A22" r:id="rId7"/>
    <hyperlink ref="A21" r:id="rId8"/>
    <hyperlink ref="A7" r:id="rId9"/>
    <hyperlink ref="A26" r:id="rId10"/>
    <hyperlink ref="A15" r:id="rId11"/>
  </hyperlinks>
  <pageMargins left="0.7" right="0.7" top="0.78740157499999996" bottom="0.78740157499999996" header="0.3" footer="0.3"/>
  <pageSetup paperSize="9" orientation="portrait" r:id="rId12"/>
  <legacy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28"/>
  <sheetViews>
    <sheetView workbookViewId="0">
      <selection activeCell="K29" sqref="K29"/>
    </sheetView>
  </sheetViews>
  <sheetFormatPr defaultRowHeight="15" x14ac:dyDescent="0.25"/>
  <cols>
    <col min="1" max="1" width="9.85546875" bestFit="1" customWidth="1"/>
    <col min="2" max="2" width="30.5703125" bestFit="1" customWidth="1"/>
    <col min="3" max="3" width="11.28515625" bestFit="1" customWidth="1"/>
    <col min="4" max="4" width="5" bestFit="1" customWidth="1"/>
    <col min="5" max="5" width="11.28515625" style="2" bestFit="1" customWidth="1"/>
    <col min="6" max="6" width="10.7109375" bestFit="1" customWidth="1"/>
    <col min="7" max="7" width="5" bestFit="1" customWidth="1"/>
    <col min="8" max="8" width="11.42578125" style="2" bestFit="1" customWidth="1"/>
    <col min="9" max="9" width="13.85546875" style="4" bestFit="1" customWidth="1"/>
    <col min="10" max="10" width="33.5703125" style="40" bestFit="1" customWidth="1"/>
    <col min="11" max="11" width="14.28515625" style="32" bestFit="1" customWidth="1"/>
    <col min="12" max="12" width="20.28515625" style="18" customWidth="1"/>
    <col min="13" max="13" width="18.140625" customWidth="1"/>
  </cols>
  <sheetData>
    <row r="1" spans="1:13" s="1" customFormat="1" ht="45" x14ac:dyDescent="0.25">
      <c r="A1" s="5" t="s">
        <v>1</v>
      </c>
      <c r="B1" s="5" t="s">
        <v>2</v>
      </c>
      <c r="C1" s="5" t="s">
        <v>5</v>
      </c>
      <c r="D1" s="5" t="s">
        <v>3</v>
      </c>
      <c r="E1" s="6" t="s">
        <v>5</v>
      </c>
      <c r="F1" s="5" t="s">
        <v>4</v>
      </c>
      <c r="G1" s="5" t="s">
        <v>3</v>
      </c>
      <c r="H1" s="6" t="s">
        <v>6</v>
      </c>
      <c r="I1" s="7" t="s">
        <v>8</v>
      </c>
      <c r="J1" s="37" t="s">
        <v>70</v>
      </c>
      <c r="K1" s="31" t="s">
        <v>45</v>
      </c>
      <c r="L1" s="27" t="s">
        <v>56</v>
      </c>
      <c r="M1" s="20" t="s">
        <v>66</v>
      </c>
    </row>
    <row r="2" spans="1:13" s="3" customFormat="1" ht="30" hidden="1" x14ac:dyDescent="0.25">
      <c r="A2" s="15" t="s">
        <v>34</v>
      </c>
      <c r="B2" s="16" t="s">
        <v>67</v>
      </c>
      <c r="C2" s="10">
        <v>3219</v>
      </c>
      <c r="D2" s="10">
        <v>1.21</v>
      </c>
      <c r="E2" s="11">
        <f t="shared" ref="E2" si="0">C2*D2</f>
        <v>3894.99</v>
      </c>
      <c r="F2" s="10">
        <v>79</v>
      </c>
      <c r="G2" s="10">
        <v>1.21</v>
      </c>
      <c r="H2" s="11">
        <f t="shared" ref="H2:H14" si="1">F2*G2</f>
        <v>95.59</v>
      </c>
      <c r="I2" s="13"/>
      <c r="J2" s="36" t="s">
        <v>68</v>
      </c>
      <c r="K2" s="32">
        <v>1.9690000000000001</v>
      </c>
      <c r="L2" s="19">
        <f t="shared" ref="L2:L27" si="2">C2*K2+H2*12</f>
        <v>7485.2910000000002</v>
      </c>
      <c r="M2" s="26">
        <f t="shared" ref="M2:M14" si="3">L2*2/12</f>
        <v>1247.5485000000001</v>
      </c>
    </row>
    <row r="3" spans="1:13" hidden="1" x14ac:dyDescent="0.25">
      <c r="A3" s="15" t="s">
        <v>51</v>
      </c>
      <c r="B3" s="16" t="s">
        <v>52</v>
      </c>
      <c r="C3" s="10"/>
      <c r="D3" s="10"/>
      <c r="E3" s="11"/>
      <c r="F3" s="10"/>
      <c r="G3" s="10"/>
      <c r="H3" s="11"/>
      <c r="I3" s="13"/>
      <c r="J3" s="16" t="s">
        <v>58</v>
      </c>
      <c r="K3" s="32">
        <v>1.9690000000000001</v>
      </c>
      <c r="L3" s="19">
        <f t="shared" si="2"/>
        <v>0</v>
      </c>
      <c r="M3" s="26">
        <f t="shared" si="3"/>
        <v>0</v>
      </c>
    </row>
    <row r="4" spans="1:13" s="24" customFormat="1" hidden="1" x14ac:dyDescent="0.25">
      <c r="A4" s="21" t="s">
        <v>36</v>
      </c>
      <c r="B4" s="29" t="s">
        <v>39</v>
      </c>
      <c r="C4" s="21">
        <v>2065</v>
      </c>
      <c r="D4" s="21">
        <v>1.21</v>
      </c>
      <c r="E4" s="22">
        <f t="shared" ref="E4:E14" si="4">C4*D4</f>
        <v>2498.65</v>
      </c>
      <c r="F4" s="21">
        <v>0</v>
      </c>
      <c r="G4" s="21">
        <v>1.21</v>
      </c>
      <c r="H4" s="22">
        <f t="shared" si="1"/>
        <v>0</v>
      </c>
      <c r="I4" s="23" t="s">
        <v>20</v>
      </c>
      <c r="J4" s="21" t="s">
        <v>43</v>
      </c>
      <c r="K4" s="33">
        <v>1.9690000000000001</v>
      </c>
      <c r="L4" s="19">
        <f t="shared" si="2"/>
        <v>4065.9850000000001</v>
      </c>
      <c r="M4" s="26">
        <f t="shared" si="3"/>
        <v>677.66416666666669</v>
      </c>
    </row>
    <row r="5" spans="1:13" s="24" customFormat="1" hidden="1" x14ac:dyDescent="0.25">
      <c r="A5" s="21" t="s">
        <v>36</v>
      </c>
      <c r="B5" s="29" t="s">
        <v>41</v>
      </c>
      <c r="C5" s="21">
        <v>2065</v>
      </c>
      <c r="D5" s="21">
        <v>1.21</v>
      </c>
      <c r="E5" s="22">
        <f t="shared" si="4"/>
        <v>2498.65</v>
      </c>
      <c r="F5" s="21">
        <v>0</v>
      </c>
      <c r="G5" s="21">
        <v>1.21</v>
      </c>
      <c r="H5" s="22">
        <f t="shared" si="1"/>
        <v>0</v>
      </c>
      <c r="I5" s="23" t="s">
        <v>21</v>
      </c>
      <c r="J5" s="21" t="s">
        <v>43</v>
      </c>
      <c r="K5" s="33">
        <v>1.9690000000000001</v>
      </c>
      <c r="L5" s="19">
        <f t="shared" si="2"/>
        <v>4065.9850000000001</v>
      </c>
      <c r="M5" s="26">
        <f t="shared" si="3"/>
        <v>677.66416666666669</v>
      </c>
    </row>
    <row r="6" spans="1:13" s="24" customFormat="1" hidden="1" x14ac:dyDescent="0.25">
      <c r="A6" s="21" t="s">
        <v>0</v>
      </c>
      <c r="B6" s="21" t="s">
        <v>24</v>
      </c>
      <c r="C6" s="21">
        <v>1530</v>
      </c>
      <c r="D6" s="21">
        <v>1.21</v>
      </c>
      <c r="E6" s="22">
        <f t="shared" si="4"/>
        <v>1851.3</v>
      </c>
      <c r="F6" s="21">
        <v>79</v>
      </c>
      <c r="G6" s="21">
        <v>1.21</v>
      </c>
      <c r="H6" s="22">
        <f t="shared" si="1"/>
        <v>95.59</v>
      </c>
      <c r="I6" s="23" t="s">
        <v>7</v>
      </c>
      <c r="J6" s="21" t="s">
        <v>22</v>
      </c>
      <c r="K6" s="33">
        <v>1.9690000000000001</v>
      </c>
      <c r="L6" s="19">
        <f t="shared" si="2"/>
        <v>4159.6499999999996</v>
      </c>
      <c r="M6" s="26">
        <f t="shared" si="3"/>
        <v>693.27499999999998</v>
      </c>
    </row>
    <row r="7" spans="1:13" s="24" customFormat="1" hidden="1" x14ac:dyDescent="0.25">
      <c r="A7" s="30" t="s">
        <v>13</v>
      </c>
      <c r="B7" s="21" t="s">
        <v>14</v>
      </c>
      <c r="C7" s="21">
        <v>1699</v>
      </c>
      <c r="D7" s="21">
        <v>1.21</v>
      </c>
      <c r="E7" s="22">
        <f t="shared" si="4"/>
        <v>2055.79</v>
      </c>
      <c r="F7" s="21">
        <v>89</v>
      </c>
      <c r="G7" s="21">
        <v>1.21</v>
      </c>
      <c r="H7" s="22">
        <f t="shared" si="1"/>
        <v>107.69</v>
      </c>
      <c r="I7" s="23" t="s">
        <v>7</v>
      </c>
      <c r="J7" s="21" t="s">
        <v>22</v>
      </c>
      <c r="K7" s="33">
        <v>1.9690000000000001</v>
      </c>
      <c r="L7" s="19">
        <f t="shared" si="2"/>
        <v>4637.6109999999999</v>
      </c>
      <c r="M7" s="26">
        <f t="shared" si="3"/>
        <v>772.93516666666665</v>
      </c>
    </row>
    <row r="8" spans="1:13" s="24" customFormat="1" hidden="1" x14ac:dyDescent="0.25">
      <c r="A8" s="21" t="s">
        <v>0</v>
      </c>
      <c r="B8" s="21" t="s">
        <v>26</v>
      </c>
      <c r="C8" s="21">
        <v>1881</v>
      </c>
      <c r="D8" s="21">
        <v>1.21</v>
      </c>
      <c r="E8" s="22">
        <f t="shared" si="4"/>
        <v>2276.0099999999998</v>
      </c>
      <c r="F8" s="21">
        <v>79</v>
      </c>
      <c r="G8" s="21">
        <v>1.21</v>
      </c>
      <c r="H8" s="22">
        <f t="shared" si="1"/>
        <v>95.59</v>
      </c>
      <c r="I8" s="23" t="s">
        <v>7</v>
      </c>
      <c r="J8" s="21" t="s">
        <v>22</v>
      </c>
      <c r="K8" s="33">
        <v>1.9690000000000001</v>
      </c>
      <c r="L8" s="19">
        <f t="shared" si="2"/>
        <v>4850.7690000000002</v>
      </c>
      <c r="M8" s="26">
        <f t="shared" si="3"/>
        <v>808.4615</v>
      </c>
    </row>
    <row r="9" spans="1:13" s="24" customFormat="1" hidden="1" x14ac:dyDescent="0.25">
      <c r="A9" s="21" t="s">
        <v>0</v>
      </c>
      <c r="B9" s="21" t="s">
        <v>28</v>
      </c>
      <c r="C9" s="21">
        <v>1884</v>
      </c>
      <c r="D9" s="21">
        <v>1.21</v>
      </c>
      <c r="E9" s="22">
        <f t="shared" si="4"/>
        <v>2279.64</v>
      </c>
      <c r="F9" s="21">
        <v>89</v>
      </c>
      <c r="G9" s="21">
        <v>1.21</v>
      </c>
      <c r="H9" s="22">
        <f t="shared" si="1"/>
        <v>107.69</v>
      </c>
      <c r="I9" s="23" t="s">
        <v>7</v>
      </c>
      <c r="J9" s="21" t="s">
        <v>22</v>
      </c>
      <c r="K9" s="33">
        <v>1.9690000000000001</v>
      </c>
      <c r="L9" s="19">
        <f t="shared" si="2"/>
        <v>5001.8760000000002</v>
      </c>
      <c r="M9" s="26">
        <f t="shared" si="3"/>
        <v>833.64600000000007</v>
      </c>
    </row>
    <row r="10" spans="1:13" hidden="1" x14ac:dyDescent="0.25">
      <c r="A10" s="21" t="s">
        <v>36</v>
      </c>
      <c r="B10" s="29" t="s">
        <v>38</v>
      </c>
      <c r="C10" s="21">
        <v>1961.75</v>
      </c>
      <c r="D10" s="21">
        <v>1.21</v>
      </c>
      <c r="E10" s="22">
        <f t="shared" si="4"/>
        <v>2373.7174999999997</v>
      </c>
      <c r="F10" s="21">
        <v>80</v>
      </c>
      <c r="G10" s="21">
        <v>1.21</v>
      </c>
      <c r="H10" s="22">
        <f t="shared" si="1"/>
        <v>96.8</v>
      </c>
      <c r="I10" s="23" t="s">
        <v>20</v>
      </c>
      <c r="J10" s="21" t="s">
        <v>22</v>
      </c>
      <c r="K10" s="33">
        <v>1.9690000000000001</v>
      </c>
      <c r="L10" s="19">
        <f t="shared" si="2"/>
        <v>5024.28575</v>
      </c>
      <c r="M10" s="26">
        <f t="shared" si="3"/>
        <v>837.3809583333333</v>
      </c>
    </row>
    <row r="11" spans="1:13" hidden="1" x14ac:dyDescent="0.25">
      <c r="A11" s="21" t="s">
        <v>36</v>
      </c>
      <c r="B11" s="29" t="s">
        <v>40</v>
      </c>
      <c r="C11" s="21">
        <v>1961.75</v>
      </c>
      <c r="D11" s="21">
        <v>1.21</v>
      </c>
      <c r="E11" s="22">
        <f t="shared" si="4"/>
        <v>2373.7174999999997</v>
      </c>
      <c r="F11" s="21">
        <v>80</v>
      </c>
      <c r="G11" s="21">
        <v>1.21</v>
      </c>
      <c r="H11" s="22">
        <f t="shared" si="1"/>
        <v>96.8</v>
      </c>
      <c r="I11" s="23" t="s">
        <v>21</v>
      </c>
      <c r="J11" s="21" t="s">
        <v>22</v>
      </c>
      <c r="K11" s="33">
        <v>1.9690000000000001</v>
      </c>
      <c r="L11" s="19">
        <f t="shared" si="2"/>
        <v>5024.28575</v>
      </c>
      <c r="M11" s="26">
        <f t="shared" si="3"/>
        <v>837.3809583333333</v>
      </c>
    </row>
    <row r="12" spans="1:13" hidden="1" x14ac:dyDescent="0.25">
      <c r="A12" s="21" t="s">
        <v>0</v>
      </c>
      <c r="B12" s="21" t="s">
        <v>27</v>
      </c>
      <c r="C12" s="21">
        <v>1925</v>
      </c>
      <c r="D12" s="21">
        <v>1.21</v>
      </c>
      <c r="E12" s="22">
        <f t="shared" si="4"/>
        <v>2329.25</v>
      </c>
      <c r="F12" s="21">
        <v>89</v>
      </c>
      <c r="G12" s="21">
        <v>1.21</v>
      </c>
      <c r="H12" s="22">
        <f t="shared" si="1"/>
        <v>107.69</v>
      </c>
      <c r="I12" s="23" t="s">
        <v>7</v>
      </c>
      <c r="J12" s="21" t="s">
        <v>22</v>
      </c>
      <c r="K12" s="33">
        <v>1.9690000000000001</v>
      </c>
      <c r="L12" s="19">
        <f t="shared" si="2"/>
        <v>5082.6050000000005</v>
      </c>
      <c r="M12" s="26">
        <f t="shared" si="3"/>
        <v>847.10083333333341</v>
      </c>
    </row>
    <row r="13" spans="1:13" hidden="1" x14ac:dyDescent="0.25">
      <c r="A13" s="21" t="s">
        <v>0</v>
      </c>
      <c r="B13" s="21" t="s">
        <v>25</v>
      </c>
      <c r="C13" s="21">
        <v>1928</v>
      </c>
      <c r="D13" s="21">
        <v>1.21</v>
      </c>
      <c r="E13" s="22">
        <f t="shared" si="4"/>
        <v>2332.88</v>
      </c>
      <c r="F13" s="21">
        <v>89</v>
      </c>
      <c r="G13" s="21">
        <v>1.21</v>
      </c>
      <c r="H13" s="22">
        <f t="shared" si="1"/>
        <v>107.69</v>
      </c>
      <c r="I13" s="23" t="s">
        <v>7</v>
      </c>
      <c r="J13" s="21" t="s">
        <v>22</v>
      </c>
      <c r="K13" s="33">
        <v>1.9690000000000001</v>
      </c>
      <c r="L13" s="19">
        <f t="shared" si="2"/>
        <v>5088.5119999999997</v>
      </c>
      <c r="M13" s="26">
        <f t="shared" si="3"/>
        <v>848.08533333333332</v>
      </c>
    </row>
    <row r="14" spans="1:13" hidden="1" x14ac:dyDescent="0.25">
      <c r="A14" s="28" t="s">
        <v>36</v>
      </c>
      <c r="B14" s="29" t="s">
        <v>61</v>
      </c>
      <c r="C14" s="21">
        <v>2065</v>
      </c>
      <c r="D14" s="21">
        <v>1.21</v>
      </c>
      <c r="E14" s="22">
        <f t="shared" si="4"/>
        <v>2498.65</v>
      </c>
      <c r="F14" s="21">
        <v>80</v>
      </c>
      <c r="G14" s="21">
        <v>1.21</v>
      </c>
      <c r="H14" s="22">
        <f t="shared" si="1"/>
        <v>96.8</v>
      </c>
      <c r="I14" s="23" t="s">
        <v>7</v>
      </c>
      <c r="J14" s="21" t="s">
        <v>22</v>
      </c>
      <c r="K14" s="33">
        <v>1.9690000000000001</v>
      </c>
      <c r="L14" s="19">
        <f t="shared" si="2"/>
        <v>5227.585</v>
      </c>
      <c r="M14" s="26">
        <f t="shared" si="3"/>
        <v>871.26416666666671</v>
      </c>
    </row>
    <row r="15" spans="1:13" x14ac:dyDescent="0.25">
      <c r="A15" s="8" t="s">
        <v>53</v>
      </c>
      <c r="B15" s="16" t="s">
        <v>54</v>
      </c>
      <c r="C15" s="16">
        <v>2999</v>
      </c>
      <c r="D15" s="10">
        <v>1.21</v>
      </c>
      <c r="E15" s="11">
        <f t="shared" ref="E15:E25" si="5">C15*D15</f>
        <v>3628.79</v>
      </c>
      <c r="F15" s="16">
        <v>69</v>
      </c>
      <c r="G15" s="10">
        <v>1.21</v>
      </c>
      <c r="H15" s="11">
        <f t="shared" ref="H15:H27" si="6">F15*G15</f>
        <v>83.49</v>
      </c>
      <c r="I15" s="13" t="s">
        <v>20</v>
      </c>
      <c r="J15" s="38" t="s">
        <v>71</v>
      </c>
      <c r="K15" s="32">
        <v>1.9690000000000001</v>
      </c>
      <c r="L15" s="19">
        <f t="shared" si="2"/>
        <v>6906.9110000000001</v>
      </c>
      <c r="M15" s="26">
        <f t="shared" ref="M15:M27" si="7">(E15*K15)*2/12+H15</f>
        <v>1274.3379183333334</v>
      </c>
    </row>
    <row r="16" spans="1:13" s="3" customFormat="1" x14ac:dyDescent="0.25">
      <c r="A16" s="8" t="s">
        <v>0</v>
      </c>
      <c r="B16" s="9" t="s">
        <v>64</v>
      </c>
      <c r="C16" s="9">
        <v>4247</v>
      </c>
      <c r="D16" s="9">
        <v>1.21</v>
      </c>
      <c r="E16" s="35">
        <f t="shared" si="5"/>
        <v>5138.87</v>
      </c>
      <c r="F16" s="9">
        <v>89</v>
      </c>
      <c r="G16" s="9">
        <v>1.21</v>
      </c>
      <c r="H16" s="35">
        <f t="shared" si="6"/>
        <v>107.69</v>
      </c>
      <c r="I16" s="12" t="s">
        <v>65</v>
      </c>
      <c r="J16" s="38" t="s">
        <v>73</v>
      </c>
      <c r="K16" s="32">
        <v>1.9690000000000001</v>
      </c>
      <c r="L16" s="19">
        <f t="shared" si="2"/>
        <v>9654.6230000000014</v>
      </c>
      <c r="M16" s="26">
        <f t="shared" si="7"/>
        <v>1794.0958383333334</v>
      </c>
    </row>
    <row r="17" spans="1:13" s="24" customFormat="1" x14ac:dyDescent="0.25">
      <c r="A17" s="10" t="s">
        <v>53</v>
      </c>
      <c r="B17" s="16" t="s">
        <v>55</v>
      </c>
      <c r="C17" s="16">
        <v>3399</v>
      </c>
      <c r="D17" s="10">
        <v>1.21</v>
      </c>
      <c r="E17" s="11">
        <f t="shared" si="5"/>
        <v>4112.79</v>
      </c>
      <c r="F17" s="16">
        <v>49</v>
      </c>
      <c r="G17" s="10">
        <v>1.21</v>
      </c>
      <c r="H17" s="11">
        <f t="shared" si="6"/>
        <v>59.29</v>
      </c>
      <c r="I17" s="13" t="s">
        <v>19</v>
      </c>
      <c r="J17" s="38" t="s">
        <v>71</v>
      </c>
      <c r="K17" s="32">
        <v>1.9690000000000001</v>
      </c>
      <c r="L17" s="19">
        <f t="shared" si="2"/>
        <v>7404.1110000000008</v>
      </c>
      <c r="M17" s="26">
        <f t="shared" si="7"/>
        <v>1408.970585</v>
      </c>
    </row>
    <row r="18" spans="1:13" s="24" customFormat="1" x14ac:dyDescent="0.25">
      <c r="A18" s="15" t="s">
        <v>48</v>
      </c>
      <c r="B18" s="16" t="s">
        <v>50</v>
      </c>
      <c r="C18" s="16">
        <v>3252</v>
      </c>
      <c r="D18" s="10">
        <v>1.21</v>
      </c>
      <c r="E18" s="11">
        <f t="shared" si="5"/>
        <v>3934.92</v>
      </c>
      <c r="F18" s="16">
        <v>79</v>
      </c>
      <c r="G18" s="10">
        <v>1.21</v>
      </c>
      <c r="H18" s="11">
        <f t="shared" si="6"/>
        <v>95.59</v>
      </c>
      <c r="I18" s="13" t="s">
        <v>20</v>
      </c>
      <c r="J18" s="39" t="s">
        <v>69</v>
      </c>
      <c r="K18" s="32">
        <v>1.9690000000000001</v>
      </c>
      <c r="L18" s="19">
        <f t="shared" si="2"/>
        <v>7550.268</v>
      </c>
      <c r="M18" s="26">
        <f t="shared" si="7"/>
        <v>1386.89958</v>
      </c>
    </row>
    <row r="19" spans="1:13" s="24" customFormat="1" x14ac:dyDescent="0.25">
      <c r="A19" s="8" t="s">
        <v>13</v>
      </c>
      <c r="B19" s="10" t="s">
        <v>17</v>
      </c>
      <c r="C19" s="10">
        <v>3229</v>
      </c>
      <c r="D19" s="10">
        <v>1.21</v>
      </c>
      <c r="E19" s="11">
        <f t="shared" si="5"/>
        <v>3907.0899999999997</v>
      </c>
      <c r="F19" s="10">
        <v>89</v>
      </c>
      <c r="G19" s="10">
        <v>1.21</v>
      </c>
      <c r="H19" s="11">
        <f t="shared" si="6"/>
        <v>107.69</v>
      </c>
      <c r="I19" s="13" t="s">
        <v>21</v>
      </c>
      <c r="J19" s="39" t="s">
        <v>72</v>
      </c>
      <c r="K19" s="32">
        <v>1.9690000000000001</v>
      </c>
      <c r="L19" s="19">
        <f t="shared" si="2"/>
        <v>7650.1809999999996</v>
      </c>
      <c r="M19" s="26">
        <f t="shared" si="7"/>
        <v>1389.8667016666666</v>
      </c>
    </row>
    <row r="20" spans="1:13" s="24" customFormat="1" x14ac:dyDescent="0.25">
      <c r="A20" s="10" t="s">
        <v>0</v>
      </c>
      <c r="B20" s="10" t="s">
        <v>9</v>
      </c>
      <c r="C20" s="10">
        <v>3273</v>
      </c>
      <c r="D20" s="10">
        <v>1.21</v>
      </c>
      <c r="E20" s="11">
        <f t="shared" si="5"/>
        <v>3960.33</v>
      </c>
      <c r="F20" s="10">
        <v>89</v>
      </c>
      <c r="G20" s="10">
        <v>1.21</v>
      </c>
      <c r="H20" s="11">
        <f t="shared" si="6"/>
        <v>107.69</v>
      </c>
      <c r="I20" s="13" t="s">
        <v>7</v>
      </c>
      <c r="J20" s="39" t="s">
        <v>74</v>
      </c>
      <c r="K20" s="32">
        <v>1.9690000000000001</v>
      </c>
      <c r="L20" s="19">
        <f t="shared" si="2"/>
        <v>7736.817</v>
      </c>
      <c r="M20" s="26">
        <f t="shared" si="7"/>
        <v>1407.338295</v>
      </c>
    </row>
    <row r="21" spans="1:13" s="24" customFormat="1" x14ac:dyDescent="0.25">
      <c r="A21" s="8" t="s">
        <v>31</v>
      </c>
      <c r="B21" s="8" t="s">
        <v>32</v>
      </c>
      <c r="C21" s="10">
        <v>3411</v>
      </c>
      <c r="D21" s="10">
        <v>1.21</v>
      </c>
      <c r="E21" s="11">
        <f t="shared" si="5"/>
        <v>4127.3099999999995</v>
      </c>
      <c r="F21" s="10">
        <v>79</v>
      </c>
      <c r="G21" s="10">
        <v>1.21</v>
      </c>
      <c r="H21" s="11">
        <f t="shared" si="6"/>
        <v>95.59</v>
      </c>
      <c r="I21" s="13" t="s">
        <v>20</v>
      </c>
      <c r="J21" s="39" t="s">
        <v>33</v>
      </c>
      <c r="K21" s="32">
        <v>1.9690000000000001</v>
      </c>
      <c r="L21" s="19">
        <f t="shared" si="2"/>
        <v>7863.3389999999999</v>
      </c>
      <c r="M21" s="26">
        <f t="shared" si="7"/>
        <v>1450.0355649999997</v>
      </c>
    </row>
    <row r="22" spans="1:13" x14ac:dyDescent="0.25">
      <c r="A22" s="15" t="s">
        <v>48</v>
      </c>
      <c r="B22" s="16" t="s">
        <v>49</v>
      </c>
      <c r="C22" s="16">
        <v>3502</v>
      </c>
      <c r="D22" s="10">
        <v>1.21</v>
      </c>
      <c r="E22" s="11">
        <f t="shared" si="5"/>
        <v>4237.42</v>
      </c>
      <c r="F22" s="16">
        <v>79</v>
      </c>
      <c r="G22" s="10">
        <v>1.21</v>
      </c>
      <c r="H22" s="11">
        <f t="shared" si="6"/>
        <v>95.59</v>
      </c>
      <c r="I22" s="13" t="s">
        <v>19</v>
      </c>
      <c r="J22" s="39" t="s">
        <v>69</v>
      </c>
      <c r="K22" s="32">
        <v>1.9690000000000001</v>
      </c>
      <c r="L22" s="19">
        <f t="shared" si="2"/>
        <v>8042.518</v>
      </c>
      <c r="M22" s="26">
        <f t="shared" si="7"/>
        <v>1486.1699966666665</v>
      </c>
    </row>
    <row r="23" spans="1:13" x14ac:dyDescent="0.25">
      <c r="A23" s="10" t="s">
        <v>13</v>
      </c>
      <c r="B23" s="10" t="s">
        <v>16</v>
      </c>
      <c r="C23" s="10">
        <v>3579</v>
      </c>
      <c r="D23" s="10">
        <v>1.21</v>
      </c>
      <c r="E23" s="11">
        <f t="shared" si="5"/>
        <v>4330.59</v>
      </c>
      <c r="F23" s="10">
        <v>89</v>
      </c>
      <c r="G23" s="10">
        <v>1.21</v>
      </c>
      <c r="H23" s="11">
        <f t="shared" si="6"/>
        <v>107.69</v>
      </c>
      <c r="I23" s="13" t="s">
        <v>20</v>
      </c>
      <c r="J23" s="39" t="s">
        <v>72</v>
      </c>
      <c r="K23" s="32">
        <v>1.9690000000000001</v>
      </c>
      <c r="L23" s="19">
        <f t="shared" si="2"/>
        <v>8339.3310000000001</v>
      </c>
      <c r="M23" s="26">
        <f t="shared" si="7"/>
        <v>1528.8452850000001</v>
      </c>
    </row>
    <row r="24" spans="1:13" x14ac:dyDescent="0.25">
      <c r="A24" s="15" t="s">
        <v>46</v>
      </c>
      <c r="B24" s="16" t="s">
        <v>47</v>
      </c>
      <c r="C24" s="16">
        <v>3919</v>
      </c>
      <c r="D24" s="10">
        <v>1.21</v>
      </c>
      <c r="E24" s="11">
        <f t="shared" si="5"/>
        <v>4741.99</v>
      </c>
      <c r="F24" s="16">
        <v>63.64</v>
      </c>
      <c r="G24" s="10">
        <v>1.21</v>
      </c>
      <c r="H24" s="11">
        <f t="shared" si="6"/>
        <v>77.004400000000004</v>
      </c>
      <c r="I24" s="13" t="s">
        <v>19</v>
      </c>
      <c r="J24" s="39" t="s">
        <v>75</v>
      </c>
      <c r="K24" s="32">
        <v>1.9690000000000001</v>
      </c>
      <c r="L24" s="19">
        <f t="shared" si="2"/>
        <v>8640.5637999999999</v>
      </c>
      <c r="M24" s="26">
        <f t="shared" si="7"/>
        <v>1633.1674516666667</v>
      </c>
    </row>
    <row r="25" spans="1:13" x14ac:dyDescent="0.25">
      <c r="A25" s="10" t="s">
        <v>13</v>
      </c>
      <c r="B25" s="10" t="s">
        <v>15</v>
      </c>
      <c r="C25" s="10">
        <v>4299</v>
      </c>
      <c r="D25" s="10">
        <v>1.21</v>
      </c>
      <c r="E25" s="11">
        <f t="shared" si="5"/>
        <v>5201.79</v>
      </c>
      <c r="F25" s="10">
        <v>89</v>
      </c>
      <c r="G25" s="10">
        <v>1.21</v>
      </c>
      <c r="H25" s="11">
        <f t="shared" si="6"/>
        <v>107.69</v>
      </c>
      <c r="I25" s="13" t="s">
        <v>19</v>
      </c>
      <c r="J25" s="39" t="s">
        <v>72</v>
      </c>
      <c r="K25" s="32">
        <v>1.9690000000000001</v>
      </c>
      <c r="L25" s="19">
        <f t="shared" si="2"/>
        <v>9757.0110000000004</v>
      </c>
      <c r="M25" s="26">
        <f t="shared" si="7"/>
        <v>1814.744085</v>
      </c>
    </row>
    <row r="26" spans="1:13" x14ac:dyDescent="0.25">
      <c r="A26" s="8" t="s">
        <v>11</v>
      </c>
      <c r="B26" s="10" t="s">
        <v>10</v>
      </c>
      <c r="C26" s="10">
        <v>5499</v>
      </c>
      <c r="D26" s="10">
        <v>1.21</v>
      </c>
      <c r="E26" s="14">
        <v>6654</v>
      </c>
      <c r="F26" s="10">
        <v>60</v>
      </c>
      <c r="G26" s="10">
        <v>1.21</v>
      </c>
      <c r="H26" s="14">
        <f t="shared" si="6"/>
        <v>72.599999999999994</v>
      </c>
      <c r="I26" s="13" t="s">
        <v>7</v>
      </c>
      <c r="J26" s="38" t="s">
        <v>71</v>
      </c>
      <c r="K26" s="32">
        <v>1.9690000000000001</v>
      </c>
      <c r="L26" s="19">
        <f t="shared" si="2"/>
        <v>11698.731000000002</v>
      </c>
      <c r="M26" s="26">
        <f t="shared" si="7"/>
        <v>2256.221</v>
      </c>
    </row>
    <row r="27" spans="1:13" x14ac:dyDescent="0.25">
      <c r="A27" s="8" t="s">
        <v>0</v>
      </c>
      <c r="B27" s="9" t="s">
        <v>42</v>
      </c>
      <c r="C27" s="9">
        <v>4763</v>
      </c>
      <c r="D27" s="10">
        <v>1.21</v>
      </c>
      <c r="E27" s="11">
        <f>C27*D27</f>
        <v>5763.23</v>
      </c>
      <c r="F27" s="9">
        <v>193</v>
      </c>
      <c r="G27" s="10">
        <v>1.21</v>
      </c>
      <c r="H27" s="11">
        <f t="shared" si="6"/>
        <v>233.53</v>
      </c>
      <c r="I27" s="34" t="s">
        <v>60</v>
      </c>
      <c r="J27" s="38"/>
      <c r="K27" s="32">
        <v>1.9690000000000001</v>
      </c>
      <c r="L27" s="19">
        <f t="shared" si="2"/>
        <v>12180.707</v>
      </c>
      <c r="M27" s="26">
        <f t="shared" si="7"/>
        <v>2124.8299783333332</v>
      </c>
    </row>
    <row r="28" spans="1:13" x14ac:dyDescent="0.25">
      <c r="A28" s="10"/>
      <c r="B28" s="16"/>
      <c r="I28" s="13"/>
    </row>
  </sheetData>
  <autoFilter ref="J1:J27">
    <filterColumn colId="0">
      <filters blank="1">
        <filter val="ceník z 25.10.2021"/>
        <filter val="ceník z 8.10.2021"/>
        <filter val="vyúčtování v PDF"/>
        <filter val="zelená energie za pár desetikorun"/>
      </filters>
    </filterColumn>
  </autoFilter>
  <hyperlinks>
    <hyperlink ref="A27" r:id="rId1"/>
    <hyperlink ref="B21" r:id="rId2"/>
    <hyperlink ref="A2" r:id="rId3"/>
    <hyperlink ref="A14" r:id="rId4"/>
    <hyperlink ref="A24" r:id="rId5"/>
    <hyperlink ref="A3" r:id="rId6"/>
    <hyperlink ref="A22" r:id="rId7"/>
    <hyperlink ref="A21" r:id="rId8"/>
    <hyperlink ref="A7" r:id="rId9"/>
    <hyperlink ref="A26" r:id="rId10"/>
    <hyperlink ref="A15" r:id="rId11"/>
    <hyperlink ref="A18" r:id="rId12"/>
    <hyperlink ref="A19" r:id="rId13"/>
    <hyperlink ref="A16" r:id="rId14"/>
  </hyperlinks>
  <pageMargins left="0.7" right="0.7" top="0.78740157499999996" bottom="0.78740157499999996" header="0.3" footer="0.3"/>
  <pageSetup paperSize="9" orientation="portrait" r:id="rId15"/>
  <legacyDrawing r:id="rId1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7"/>
  <sheetViews>
    <sheetView workbookViewId="0">
      <selection activeCell="E28" sqref="E28"/>
    </sheetView>
  </sheetViews>
  <sheetFormatPr defaultRowHeight="15" x14ac:dyDescent="0.25"/>
  <cols>
    <col min="1" max="1" width="9.7109375" customWidth="1"/>
    <col min="2" max="2" width="30.5703125" bestFit="1" customWidth="1"/>
    <col min="3" max="3" width="11.28515625" bestFit="1" customWidth="1"/>
    <col min="4" max="4" width="5" bestFit="1" customWidth="1"/>
    <col min="5" max="5" width="11.28515625" style="2" bestFit="1" customWidth="1"/>
    <col min="6" max="6" width="10.7109375" bestFit="1" customWidth="1"/>
    <col min="7" max="7" width="5" bestFit="1" customWidth="1"/>
    <col min="8" max="8" width="11.42578125" style="2" bestFit="1" customWidth="1"/>
    <col min="9" max="9" width="13.85546875" style="4" bestFit="1" customWidth="1"/>
    <col min="10" max="10" width="31.5703125" bestFit="1" customWidth="1"/>
    <col min="11" max="11" width="12.28515625" style="18" bestFit="1" customWidth="1"/>
  </cols>
  <sheetData>
    <row r="1" spans="1:12" s="1" customFormat="1" ht="45" x14ac:dyDescent="0.25">
      <c r="A1" s="5" t="s">
        <v>1</v>
      </c>
      <c r="B1" s="5" t="s">
        <v>2</v>
      </c>
      <c r="C1" s="5" t="s">
        <v>5</v>
      </c>
      <c r="D1" s="5" t="s">
        <v>3</v>
      </c>
      <c r="E1" s="6" t="s">
        <v>5</v>
      </c>
      <c r="F1" s="5" t="s">
        <v>4</v>
      </c>
      <c r="G1" s="5" t="s">
        <v>3</v>
      </c>
      <c r="H1" s="6" t="s">
        <v>6</v>
      </c>
      <c r="I1" s="7" t="s">
        <v>8</v>
      </c>
      <c r="J1" s="5" t="s">
        <v>30</v>
      </c>
      <c r="K1" s="17" t="s">
        <v>44</v>
      </c>
      <c r="L1" s="20" t="s">
        <v>45</v>
      </c>
    </row>
    <row r="2" spans="1:12" s="3" customFormat="1" x14ac:dyDescent="0.25">
      <c r="A2" s="10" t="s">
        <v>0</v>
      </c>
      <c r="B2" s="10" t="s">
        <v>23</v>
      </c>
      <c r="C2" s="10">
        <v>2991</v>
      </c>
      <c r="D2" s="10">
        <v>1.21</v>
      </c>
      <c r="E2" s="11">
        <f t="shared" ref="E2:E24" si="0">C2*D2</f>
        <v>3619.1099999999997</v>
      </c>
      <c r="F2" s="10">
        <v>89</v>
      </c>
      <c r="G2" s="10">
        <v>1.21</v>
      </c>
      <c r="H2" s="11">
        <f t="shared" ref="H2:H24" si="1">F2*G2</f>
        <v>107.69</v>
      </c>
      <c r="I2" s="13" t="s">
        <v>29</v>
      </c>
      <c r="J2" s="10"/>
      <c r="K2" s="19">
        <f t="shared" ref="K2:K27" si="2">C2*$L$2+H2*12</f>
        <v>1292.28</v>
      </c>
      <c r="L2"/>
    </row>
    <row r="3" spans="1:12" x14ac:dyDescent="0.25">
      <c r="A3" s="8" t="s">
        <v>53</v>
      </c>
      <c r="B3" s="16" t="s">
        <v>54</v>
      </c>
      <c r="C3" s="16">
        <v>2999</v>
      </c>
      <c r="D3" s="10">
        <v>1.21</v>
      </c>
      <c r="E3" s="11">
        <f t="shared" si="0"/>
        <v>3628.79</v>
      </c>
      <c r="F3" s="16">
        <v>69</v>
      </c>
      <c r="G3" s="10">
        <v>1.21</v>
      </c>
      <c r="H3" s="11">
        <f t="shared" si="1"/>
        <v>83.49</v>
      </c>
      <c r="I3" s="13" t="s">
        <v>20</v>
      </c>
      <c r="J3" s="10"/>
      <c r="K3" s="19">
        <f t="shared" si="2"/>
        <v>1001.8799999999999</v>
      </c>
    </row>
    <row r="4" spans="1:12" x14ac:dyDescent="0.25">
      <c r="A4" s="10" t="s">
        <v>13</v>
      </c>
      <c r="B4" s="10" t="s">
        <v>17</v>
      </c>
      <c r="C4" s="10">
        <v>3229</v>
      </c>
      <c r="D4" s="10">
        <v>1.21</v>
      </c>
      <c r="E4" s="11">
        <f t="shared" si="0"/>
        <v>3907.0899999999997</v>
      </c>
      <c r="F4" s="10">
        <v>89</v>
      </c>
      <c r="G4" s="10">
        <v>1.21</v>
      </c>
      <c r="H4" s="11">
        <f t="shared" si="1"/>
        <v>107.69</v>
      </c>
      <c r="I4" s="13" t="s">
        <v>21</v>
      </c>
      <c r="J4" s="10"/>
      <c r="K4" s="19">
        <f t="shared" si="2"/>
        <v>1292.28</v>
      </c>
    </row>
    <row r="5" spans="1:12" hidden="1" x14ac:dyDescent="0.25">
      <c r="A5" s="10" t="s">
        <v>0</v>
      </c>
      <c r="B5" s="10" t="s">
        <v>24</v>
      </c>
      <c r="C5" s="10">
        <v>1530</v>
      </c>
      <c r="D5" s="10">
        <v>1.21</v>
      </c>
      <c r="E5" s="11">
        <f t="shared" si="0"/>
        <v>1851.3</v>
      </c>
      <c r="F5" s="10">
        <v>79</v>
      </c>
      <c r="G5" s="10">
        <v>1.21</v>
      </c>
      <c r="H5" s="11">
        <f t="shared" si="1"/>
        <v>95.59</v>
      </c>
      <c r="I5" s="13" t="s">
        <v>7</v>
      </c>
      <c r="J5" s="10" t="s">
        <v>22</v>
      </c>
      <c r="K5" s="19">
        <f t="shared" si="2"/>
        <v>1147.08</v>
      </c>
    </row>
    <row r="6" spans="1:12" hidden="1" x14ac:dyDescent="0.25">
      <c r="A6" s="10" t="s">
        <v>0</v>
      </c>
      <c r="B6" s="10" t="s">
        <v>25</v>
      </c>
      <c r="C6" s="10">
        <v>1928</v>
      </c>
      <c r="D6" s="10">
        <v>1.21</v>
      </c>
      <c r="E6" s="11">
        <f t="shared" si="0"/>
        <v>2332.88</v>
      </c>
      <c r="F6" s="10">
        <v>89</v>
      </c>
      <c r="G6" s="10">
        <v>1.21</v>
      </c>
      <c r="H6" s="11">
        <f t="shared" si="1"/>
        <v>107.69</v>
      </c>
      <c r="I6" s="13" t="s">
        <v>7</v>
      </c>
      <c r="J6" s="10" t="s">
        <v>22</v>
      </c>
      <c r="K6" s="19">
        <f t="shared" si="2"/>
        <v>1292.28</v>
      </c>
    </row>
    <row r="7" spans="1:12" hidden="1" x14ac:dyDescent="0.25">
      <c r="A7" s="10" t="s">
        <v>0</v>
      </c>
      <c r="B7" s="10" t="s">
        <v>26</v>
      </c>
      <c r="C7" s="10">
        <v>1881</v>
      </c>
      <c r="D7" s="10">
        <v>1.21</v>
      </c>
      <c r="E7" s="11">
        <f t="shared" si="0"/>
        <v>2276.0099999999998</v>
      </c>
      <c r="F7" s="10">
        <v>79</v>
      </c>
      <c r="G7" s="10">
        <v>1.21</v>
      </c>
      <c r="H7" s="11">
        <f t="shared" si="1"/>
        <v>95.59</v>
      </c>
      <c r="I7" s="13" t="s">
        <v>7</v>
      </c>
      <c r="J7" s="10" t="s">
        <v>22</v>
      </c>
      <c r="K7" s="19">
        <f t="shared" si="2"/>
        <v>1147.08</v>
      </c>
    </row>
    <row r="8" spans="1:12" hidden="1" x14ac:dyDescent="0.25">
      <c r="A8" s="10" t="s">
        <v>0</v>
      </c>
      <c r="B8" s="10" t="s">
        <v>27</v>
      </c>
      <c r="C8" s="10">
        <v>1925</v>
      </c>
      <c r="D8" s="10">
        <v>1.21</v>
      </c>
      <c r="E8" s="11">
        <f t="shared" si="0"/>
        <v>2329.25</v>
      </c>
      <c r="F8" s="10">
        <v>89</v>
      </c>
      <c r="G8" s="10">
        <v>1.21</v>
      </c>
      <c r="H8" s="11">
        <f t="shared" si="1"/>
        <v>107.69</v>
      </c>
      <c r="I8" s="13" t="s">
        <v>7</v>
      </c>
      <c r="J8" s="10" t="s">
        <v>22</v>
      </c>
      <c r="K8" s="19">
        <f t="shared" si="2"/>
        <v>1292.28</v>
      </c>
    </row>
    <row r="9" spans="1:12" hidden="1" x14ac:dyDescent="0.25">
      <c r="A9" s="10" t="s">
        <v>0</v>
      </c>
      <c r="B9" s="10" t="s">
        <v>28</v>
      </c>
      <c r="C9" s="10">
        <v>1884</v>
      </c>
      <c r="D9" s="10">
        <v>1.21</v>
      </c>
      <c r="E9" s="11">
        <f t="shared" si="0"/>
        <v>2279.64</v>
      </c>
      <c r="F9" s="10">
        <v>89</v>
      </c>
      <c r="G9" s="10">
        <v>1.21</v>
      </c>
      <c r="H9" s="11">
        <f t="shared" si="1"/>
        <v>107.69</v>
      </c>
      <c r="I9" s="13" t="s">
        <v>7</v>
      </c>
      <c r="J9" s="10" t="s">
        <v>22</v>
      </c>
      <c r="K9" s="19">
        <f t="shared" si="2"/>
        <v>1292.28</v>
      </c>
    </row>
    <row r="10" spans="1:12" x14ac:dyDescent="0.25">
      <c r="A10" s="16" t="s">
        <v>48</v>
      </c>
      <c r="B10" s="16" t="s">
        <v>50</v>
      </c>
      <c r="C10" s="16">
        <v>3252</v>
      </c>
      <c r="D10" s="10">
        <v>1.21</v>
      </c>
      <c r="E10" s="11">
        <f t="shared" si="0"/>
        <v>3934.92</v>
      </c>
      <c r="F10" s="16">
        <v>79</v>
      </c>
      <c r="G10" s="10">
        <v>1.21</v>
      </c>
      <c r="H10" s="11">
        <f t="shared" si="1"/>
        <v>95.59</v>
      </c>
      <c r="I10" s="13" t="s">
        <v>20</v>
      </c>
      <c r="J10" s="10"/>
      <c r="K10" s="19">
        <f t="shared" si="2"/>
        <v>1147.08</v>
      </c>
    </row>
    <row r="11" spans="1:12" hidden="1" x14ac:dyDescent="0.25">
      <c r="A11" s="8" t="s">
        <v>13</v>
      </c>
      <c r="B11" s="10" t="s">
        <v>14</v>
      </c>
      <c r="C11" s="10">
        <v>1699</v>
      </c>
      <c r="D11" s="10">
        <v>1.21</v>
      </c>
      <c r="E11" s="11">
        <f t="shared" si="0"/>
        <v>2055.79</v>
      </c>
      <c r="F11" s="10">
        <v>89</v>
      </c>
      <c r="G11" s="10">
        <v>1.21</v>
      </c>
      <c r="H11" s="11">
        <f t="shared" si="1"/>
        <v>107.69</v>
      </c>
      <c r="I11" s="13" t="s">
        <v>7</v>
      </c>
      <c r="J11" s="10" t="s">
        <v>22</v>
      </c>
      <c r="K11" s="19">
        <f t="shared" si="2"/>
        <v>1292.28</v>
      </c>
    </row>
    <row r="12" spans="1:12" x14ac:dyDescent="0.25">
      <c r="A12" s="10" t="s">
        <v>0</v>
      </c>
      <c r="B12" s="10" t="s">
        <v>9</v>
      </c>
      <c r="C12" s="10">
        <v>3273</v>
      </c>
      <c r="D12" s="10">
        <v>1.21</v>
      </c>
      <c r="E12" s="11">
        <f t="shared" si="0"/>
        <v>3960.33</v>
      </c>
      <c r="F12" s="10">
        <v>89</v>
      </c>
      <c r="G12" s="10">
        <v>1.21</v>
      </c>
      <c r="H12" s="11">
        <f t="shared" si="1"/>
        <v>107.69</v>
      </c>
      <c r="I12" s="13" t="s">
        <v>7</v>
      </c>
      <c r="J12" s="10"/>
      <c r="K12" s="19">
        <f t="shared" si="2"/>
        <v>1292.28</v>
      </c>
    </row>
    <row r="13" spans="1:12" x14ac:dyDescent="0.25">
      <c r="A13" s="10" t="s">
        <v>53</v>
      </c>
      <c r="B13" s="16" t="s">
        <v>55</v>
      </c>
      <c r="C13" s="16">
        <v>3399</v>
      </c>
      <c r="D13" s="10">
        <v>1.21</v>
      </c>
      <c r="E13" s="11">
        <f t="shared" si="0"/>
        <v>4112.79</v>
      </c>
      <c r="F13" s="16">
        <v>49</v>
      </c>
      <c r="G13" s="10">
        <v>1.21</v>
      </c>
      <c r="H13" s="11">
        <f t="shared" si="1"/>
        <v>59.29</v>
      </c>
      <c r="I13" s="13" t="s">
        <v>19</v>
      </c>
      <c r="J13" s="10"/>
      <c r="K13" s="19">
        <f t="shared" si="2"/>
        <v>711.48</v>
      </c>
    </row>
    <row r="14" spans="1:12" x14ac:dyDescent="0.25">
      <c r="A14" s="8" t="s">
        <v>31</v>
      </c>
      <c r="B14" s="8" t="s">
        <v>32</v>
      </c>
      <c r="C14" s="10">
        <v>3411</v>
      </c>
      <c r="D14" s="10">
        <v>1.21</v>
      </c>
      <c r="E14" s="11">
        <f t="shared" si="0"/>
        <v>4127.3099999999995</v>
      </c>
      <c r="F14" s="10">
        <v>79</v>
      </c>
      <c r="G14" s="10">
        <v>1.21</v>
      </c>
      <c r="H14" s="11">
        <f t="shared" si="1"/>
        <v>95.59</v>
      </c>
      <c r="I14" s="13" t="s">
        <v>20</v>
      </c>
      <c r="J14" s="10" t="s">
        <v>33</v>
      </c>
      <c r="K14" s="19">
        <f t="shared" si="2"/>
        <v>1147.08</v>
      </c>
    </row>
    <row r="15" spans="1:12" x14ac:dyDescent="0.25">
      <c r="A15" s="15" t="s">
        <v>48</v>
      </c>
      <c r="B15" s="16" t="s">
        <v>49</v>
      </c>
      <c r="C15" s="16">
        <v>3502</v>
      </c>
      <c r="D15" s="10">
        <v>1.21</v>
      </c>
      <c r="E15" s="11">
        <f t="shared" si="0"/>
        <v>4237.42</v>
      </c>
      <c r="F15" s="16">
        <v>79</v>
      </c>
      <c r="G15" s="10">
        <v>1.21</v>
      </c>
      <c r="H15" s="11">
        <f t="shared" si="1"/>
        <v>95.59</v>
      </c>
      <c r="I15" s="13" t="s">
        <v>19</v>
      </c>
      <c r="J15" s="10"/>
      <c r="K15" s="19">
        <f t="shared" si="2"/>
        <v>1147.08</v>
      </c>
    </row>
    <row r="16" spans="1:12" x14ac:dyDescent="0.25">
      <c r="A16" s="10" t="s">
        <v>13</v>
      </c>
      <c r="B16" s="10" t="s">
        <v>16</v>
      </c>
      <c r="C16" s="10">
        <v>3579</v>
      </c>
      <c r="D16" s="10">
        <v>1.21</v>
      </c>
      <c r="E16" s="11">
        <f t="shared" si="0"/>
        <v>4330.59</v>
      </c>
      <c r="F16" s="10">
        <v>89</v>
      </c>
      <c r="G16" s="10">
        <v>1.21</v>
      </c>
      <c r="H16" s="11">
        <f t="shared" si="1"/>
        <v>107.69</v>
      </c>
      <c r="I16" s="13" t="s">
        <v>20</v>
      </c>
      <c r="J16" s="10"/>
      <c r="K16" s="19">
        <f t="shared" si="2"/>
        <v>1292.28</v>
      </c>
    </row>
    <row r="17" spans="1:12" hidden="1" x14ac:dyDescent="0.25">
      <c r="A17" s="15" t="s">
        <v>36</v>
      </c>
      <c r="B17" s="16" t="s">
        <v>37</v>
      </c>
      <c r="C17" s="10">
        <v>2065</v>
      </c>
      <c r="D17" s="10">
        <v>1.21</v>
      </c>
      <c r="E17" s="11">
        <f t="shared" si="0"/>
        <v>2498.65</v>
      </c>
      <c r="F17" s="10">
        <v>80</v>
      </c>
      <c r="G17" s="10">
        <v>1.21</v>
      </c>
      <c r="H17" s="11">
        <f t="shared" si="1"/>
        <v>96.8</v>
      </c>
      <c r="I17" s="13" t="s">
        <v>7</v>
      </c>
      <c r="J17" s="10" t="s">
        <v>22</v>
      </c>
      <c r="K17" s="19">
        <f t="shared" si="2"/>
        <v>1161.5999999999999</v>
      </c>
    </row>
    <row r="18" spans="1:12" hidden="1" x14ac:dyDescent="0.25">
      <c r="A18" s="10" t="s">
        <v>36</v>
      </c>
      <c r="B18" s="16" t="s">
        <v>38</v>
      </c>
      <c r="C18" s="10">
        <v>1961.75</v>
      </c>
      <c r="D18" s="10">
        <v>1.21</v>
      </c>
      <c r="E18" s="11">
        <f t="shared" si="0"/>
        <v>2373.7174999999997</v>
      </c>
      <c r="F18" s="10">
        <v>80</v>
      </c>
      <c r="G18" s="10">
        <v>1.21</v>
      </c>
      <c r="H18" s="11">
        <f t="shared" si="1"/>
        <v>96.8</v>
      </c>
      <c r="I18" s="13" t="s">
        <v>20</v>
      </c>
      <c r="J18" s="10" t="s">
        <v>22</v>
      </c>
      <c r="K18" s="19">
        <f t="shared" si="2"/>
        <v>1161.5999999999999</v>
      </c>
      <c r="L18">
        <v>10741</v>
      </c>
    </row>
    <row r="19" spans="1:12" hidden="1" x14ac:dyDescent="0.25">
      <c r="A19" s="10" t="s">
        <v>36</v>
      </c>
      <c r="B19" s="16" t="s">
        <v>39</v>
      </c>
      <c r="C19" s="10">
        <v>2065</v>
      </c>
      <c r="D19" s="10">
        <v>1.21</v>
      </c>
      <c r="E19" s="11">
        <f t="shared" si="0"/>
        <v>2498.65</v>
      </c>
      <c r="F19" s="10">
        <v>0</v>
      </c>
      <c r="G19" s="10">
        <v>1.21</v>
      </c>
      <c r="H19" s="11">
        <f t="shared" si="1"/>
        <v>0</v>
      </c>
      <c r="I19" s="13" t="s">
        <v>20</v>
      </c>
      <c r="J19" s="10" t="s">
        <v>43</v>
      </c>
      <c r="K19" s="19">
        <f t="shared" si="2"/>
        <v>0</v>
      </c>
    </row>
    <row r="20" spans="1:12" hidden="1" x14ac:dyDescent="0.25">
      <c r="A20" s="10" t="s">
        <v>36</v>
      </c>
      <c r="B20" s="16" t="s">
        <v>40</v>
      </c>
      <c r="C20" s="10">
        <v>1961.75</v>
      </c>
      <c r="D20" s="10">
        <v>1.21</v>
      </c>
      <c r="E20" s="11">
        <f t="shared" si="0"/>
        <v>2373.7174999999997</v>
      </c>
      <c r="F20" s="10">
        <v>80</v>
      </c>
      <c r="G20" s="10">
        <v>1.21</v>
      </c>
      <c r="H20" s="11">
        <f t="shared" si="1"/>
        <v>96.8</v>
      </c>
      <c r="I20" s="13" t="s">
        <v>21</v>
      </c>
      <c r="J20" s="10" t="s">
        <v>22</v>
      </c>
      <c r="K20" s="19">
        <f t="shared" si="2"/>
        <v>1161.5999999999999</v>
      </c>
    </row>
    <row r="21" spans="1:12" hidden="1" x14ac:dyDescent="0.25">
      <c r="A21" s="10" t="s">
        <v>36</v>
      </c>
      <c r="B21" s="16" t="s">
        <v>41</v>
      </c>
      <c r="C21" s="10">
        <v>2065</v>
      </c>
      <c r="D21" s="10">
        <v>1.21</v>
      </c>
      <c r="E21" s="11">
        <f t="shared" si="0"/>
        <v>2498.65</v>
      </c>
      <c r="F21" s="10">
        <v>0</v>
      </c>
      <c r="G21" s="10">
        <v>1.21</v>
      </c>
      <c r="H21" s="11">
        <f t="shared" si="1"/>
        <v>0</v>
      </c>
      <c r="I21" s="13" t="s">
        <v>21</v>
      </c>
      <c r="J21" s="10" t="s">
        <v>43</v>
      </c>
      <c r="K21" s="19">
        <f t="shared" si="2"/>
        <v>0</v>
      </c>
    </row>
    <row r="22" spans="1:12" x14ac:dyDescent="0.25">
      <c r="A22" s="15" t="s">
        <v>46</v>
      </c>
      <c r="B22" s="16" t="s">
        <v>47</v>
      </c>
      <c r="C22" s="16">
        <v>3919</v>
      </c>
      <c r="D22" s="10">
        <v>1.21</v>
      </c>
      <c r="E22" s="11">
        <f t="shared" si="0"/>
        <v>4741.99</v>
      </c>
      <c r="F22" s="16">
        <v>63.64</v>
      </c>
      <c r="G22" s="10">
        <v>1.21</v>
      </c>
      <c r="H22" s="11">
        <f t="shared" si="1"/>
        <v>77.004400000000004</v>
      </c>
      <c r="I22" s="13" t="s">
        <v>19</v>
      </c>
      <c r="J22" s="10"/>
      <c r="K22" s="19">
        <f t="shared" si="2"/>
        <v>924.05280000000005</v>
      </c>
    </row>
    <row r="23" spans="1:12" x14ac:dyDescent="0.25">
      <c r="A23" s="10" t="s">
        <v>13</v>
      </c>
      <c r="B23" s="10" t="s">
        <v>15</v>
      </c>
      <c r="C23" s="10">
        <v>4299</v>
      </c>
      <c r="D23" s="10">
        <v>1.21</v>
      </c>
      <c r="E23" s="11">
        <f t="shared" si="0"/>
        <v>5201.79</v>
      </c>
      <c r="F23" s="10">
        <v>89</v>
      </c>
      <c r="G23" s="10">
        <v>1.21</v>
      </c>
      <c r="H23" s="11">
        <f t="shared" si="1"/>
        <v>107.69</v>
      </c>
      <c r="I23" s="13" t="s">
        <v>19</v>
      </c>
      <c r="J23" s="10"/>
      <c r="K23" s="19">
        <f t="shared" si="2"/>
        <v>1292.28</v>
      </c>
    </row>
    <row r="24" spans="1:12" x14ac:dyDescent="0.25">
      <c r="A24" s="8" t="s">
        <v>0</v>
      </c>
      <c r="B24" s="9" t="s">
        <v>42</v>
      </c>
      <c r="C24" s="9">
        <v>4763</v>
      </c>
      <c r="D24" s="10">
        <v>1.21</v>
      </c>
      <c r="E24" s="11">
        <f t="shared" si="0"/>
        <v>5763.23</v>
      </c>
      <c r="F24" s="9">
        <v>193</v>
      </c>
      <c r="G24" s="10">
        <v>1.21</v>
      </c>
      <c r="H24" s="11">
        <f t="shared" si="1"/>
        <v>233.53</v>
      </c>
      <c r="I24" s="12" t="s">
        <v>18</v>
      </c>
      <c r="J24" s="9"/>
      <c r="K24" s="19">
        <f t="shared" si="2"/>
        <v>2802.36</v>
      </c>
      <c r="L24">
        <v>1.9690000000000001</v>
      </c>
    </row>
    <row r="25" spans="1:12" hidden="1" x14ac:dyDescent="0.25">
      <c r="A25" s="15" t="s">
        <v>51</v>
      </c>
      <c r="B25" s="16" t="s">
        <v>52</v>
      </c>
      <c r="C25" s="10"/>
      <c r="D25" s="10"/>
      <c r="E25" s="11"/>
      <c r="F25" s="10"/>
      <c r="G25" s="10"/>
      <c r="H25" s="11"/>
      <c r="I25" s="13"/>
      <c r="J25" s="16" t="s">
        <v>52</v>
      </c>
      <c r="K25" s="19">
        <f t="shared" si="2"/>
        <v>0</v>
      </c>
    </row>
    <row r="26" spans="1:12" x14ac:dyDescent="0.25">
      <c r="A26" s="8" t="s">
        <v>11</v>
      </c>
      <c r="B26" s="10" t="s">
        <v>10</v>
      </c>
      <c r="C26" s="10">
        <v>5499</v>
      </c>
      <c r="D26" s="10">
        <v>1.21</v>
      </c>
      <c r="E26" s="14">
        <v>6654</v>
      </c>
      <c r="F26" s="10">
        <v>60</v>
      </c>
      <c r="G26" s="10">
        <v>1.21</v>
      </c>
      <c r="H26" s="14">
        <f>F26*G26</f>
        <v>72.599999999999994</v>
      </c>
      <c r="I26" s="13" t="s">
        <v>7</v>
      </c>
      <c r="J26" s="10" t="s">
        <v>12</v>
      </c>
      <c r="K26" s="19">
        <f t="shared" si="2"/>
        <v>871.19999999999993</v>
      </c>
    </row>
    <row r="27" spans="1:12" x14ac:dyDescent="0.25">
      <c r="A27" s="15" t="s">
        <v>34</v>
      </c>
      <c r="B27" s="16" t="s">
        <v>35</v>
      </c>
      <c r="C27" s="10"/>
      <c r="D27" s="10"/>
      <c r="E27" s="11"/>
      <c r="F27" s="10"/>
      <c r="G27" s="10"/>
      <c r="H27" s="11"/>
      <c r="I27" s="13"/>
      <c r="J27" s="16" t="s">
        <v>35</v>
      </c>
      <c r="K27" s="19">
        <f t="shared" si="2"/>
        <v>0</v>
      </c>
    </row>
  </sheetData>
  <autoFilter ref="J1:J27">
    <filterColumn colId="0">
      <filters blank="1">
        <filter val="o Pražáka nemají zájem"/>
        <filter val="PDF"/>
        <filter val="zelená energie za pár desetikorun"/>
      </filters>
    </filterColumn>
  </autoFilter>
  <sortState ref="A2:L27">
    <sortCondition ref="E1"/>
  </sortState>
  <hyperlinks>
    <hyperlink ref="A24" r:id="rId1"/>
    <hyperlink ref="B14" r:id="rId2"/>
    <hyperlink ref="A27" r:id="rId3"/>
    <hyperlink ref="A17" r:id="rId4"/>
    <hyperlink ref="A22" r:id="rId5"/>
    <hyperlink ref="A25" r:id="rId6"/>
    <hyperlink ref="A15" r:id="rId7"/>
    <hyperlink ref="A14" r:id="rId8"/>
    <hyperlink ref="A11" r:id="rId9"/>
    <hyperlink ref="A26" r:id="rId10"/>
    <hyperlink ref="A3" r:id="rId11"/>
  </hyperlinks>
  <pageMargins left="0.7" right="0.7" top="0.78740157499999996" bottom="0.78740157499999996" header="0.3" footer="0.3"/>
  <pageSetup paperSize="9" orientation="portrait" r:id="rId1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N32"/>
  <sheetViews>
    <sheetView workbookViewId="0">
      <selection activeCell="K32" sqref="K32"/>
    </sheetView>
  </sheetViews>
  <sheetFormatPr defaultRowHeight="15" x14ac:dyDescent="0.25"/>
  <cols>
    <col min="1" max="1" width="9.85546875" bestFit="1" customWidth="1"/>
    <col min="2" max="2" width="30.5703125" bestFit="1" customWidth="1"/>
    <col min="3" max="3" width="11.28515625" bestFit="1" customWidth="1"/>
    <col min="4" max="4" width="5" bestFit="1" customWidth="1"/>
    <col min="5" max="5" width="11.28515625" style="2" bestFit="1" customWidth="1"/>
    <col min="6" max="6" width="10.7109375" bestFit="1" customWidth="1"/>
    <col min="7" max="7" width="5" bestFit="1" customWidth="1"/>
    <col min="8" max="8" width="11.42578125" style="2" bestFit="1" customWidth="1"/>
    <col min="9" max="9" width="13.85546875" style="4" bestFit="1" customWidth="1"/>
    <col min="10" max="10" width="35.28515625" style="40" bestFit="1" customWidth="1"/>
    <col min="11" max="11" width="14.28515625" style="32" bestFit="1" customWidth="1"/>
    <col min="12" max="12" width="20.28515625" style="18" customWidth="1"/>
    <col min="13" max="13" width="18.140625" customWidth="1"/>
    <col min="14" max="14" width="11.85546875" bestFit="1" customWidth="1"/>
  </cols>
  <sheetData>
    <row r="1" spans="1:14" s="20" customFormat="1" ht="45" x14ac:dyDescent="0.25">
      <c r="A1" s="42" t="s">
        <v>1</v>
      </c>
      <c r="B1" s="42" t="s">
        <v>79</v>
      </c>
      <c r="C1" s="42" t="s">
        <v>5</v>
      </c>
      <c r="D1" s="42" t="s">
        <v>3</v>
      </c>
      <c r="E1" s="43" t="s">
        <v>77</v>
      </c>
      <c r="F1" s="42" t="s">
        <v>4</v>
      </c>
      <c r="G1" s="42" t="s">
        <v>3</v>
      </c>
      <c r="H1" s="43" t="s">
        <v>78</v>
      </c>
      <c r="I1" s="44" t="s">
        <v>8</v>
      </c>
      <c r="J1" s="42" t="s">
        <v>70</v>
      </c>
      <c r="K1" s="31" t="s">
        <v>45</v>
      </c>
      <c r="L1" s="27" t="s">
        <v>56</v>
      </c>
      <c r="M1" s="20" t="s">
        <v>66</v>
      </c>
    </row>
    <row r="2" spans="1:14" s="3" customFormat="1" hidden="1" x14ac:dyDescent="0.25">
      <c r="A2" s="8" t="s">
        <v>31</v>
      </c>
      <c r="B2" s="10" t="s">
        <v>83</v>
      </c>
      <c r="C2" s="10"/>
      <c r="D2" s="10">
        <v>1.21</v>
      </c>
      <c r="E2" s="11">
        <f>C2*D2</f>
        <v>0</v>
      </c>
      <c r="F2" s="10"/>
      <c r="G2" s="10">
        <v>1.21</v>
      </c>
      <c r="H2" s="11">
        <f>F2*G2</f>
        <v>0</v>
      </c>
      <c r="I2" s="13" t="s">
        <v>20</v>
      </c>
      <c r="J2" s="39" t="s">
        <v>84</v>
      </c>
      <c r="K2" s="32">
        <v>1.9690000000000001</v>
      </c>
      <c r="L2" s="19">
        <f>(E2*K2)+(H2*12)</f>
        <v>0</v>
      </c>
      <c r="M2" s="26">
        <f>L2/12*2</f>
        <v>0</v>
      </c>
    </row>
    <row r="3" spans="1:14" hidden="1" x14ac:dyDescent="0.25">
      <c r="A3" s="15" t="s">
        <v>51</v>
      </c>
      <c r="B3" s="16" t="s">
        <v>52</v>
      </c>
      <c r="C3" s="10"/>
      <c r="D3" s="10"/>
      <c r="E3" s="11"/>
      <c r="F3" s="10"/>
      <c r="G3" s="10"/>
      <c r="H3" s="11"/>
      <c r="I3" s="13"/>
      <c r="J3" s="16" t="s">
        <v>80</v>
      </c>
      <c r="K3" s="32">
        <v>1.9690000000000001</v>
      </c>
      <c r="L3" s="19">
        <f t="shared" ref="L3:L14" si="0">C3*K3+H3*12</f>
        <v>0</v>
      </c>
      <c r="M3" s="26">
        <f t="shared" ref="M3:M14" si="1">L3*2/12</f>
        <v>0</v>
      </c>
    </row>
    <row r="4" spans="1:14" s="24" customFormat="1" hidden="1" x14ac:dyDescent="0.25">
      <c r="A4" s="21" t="s">
        <v>36</v>
      </c>
      <c r="B4" s="29" t="s">
        <v>39</v>
      </c>
      <c r="C4" s="21">
        <v>2065</v>
      </c>
      <c r="D4" s="21">
        <v>1.21</v>
      </c>
      <c r="E4" s="22">
        <f t="shared" ref="E4:E30" si="2">C4*D4</f>
        <v>2498.65</v>
      </c>
      <c r="F4" s="21">
        <v>0</v>
      </c>
      <c r="G4" s="21">
        <v>1.21</v>
      </c>
      <c r="H4" s="22">
        <f t="shared" ref="H4:H31" si="3">F4*G4</f>
        <v>0</v>
      </c>
      <c r="I4" s="23" t="s">
        <v>20</v>
      </c>
      <c r="J4" s="21" t="s">
        <v>43</v>
      </c>
      <c r="K4" s="33">
        <v>1.9690000000000001</v>
      </c>
      <c r="L4" s="19">
        <f t="shared" si="0"/>
        <v>4065.9850000000001</v>
      </c>
      <c r="M4" s="26">
        <f t="shared" si="1"/>
        <v>677.66416666666669</v>
      </c>
    </row>
    <row r="5" spans="1:14" s="24" customFormat="1" hidden="1" x14ac:dyDescent="0.25">
      <c r="A5" s="21" t="s">
        <v>36</v>
      </c>
      <c r="B5" s="29" t="s">
        <v>41</v>
      </c>
      <c r="C5" s="21">
        <v>2065</v>
      </c>
      <c r="D5" s="21">
        <v>1.21</v>
      </c>
      <c r="E5" s="22">
        <f t="shared" si="2"/>
        <v>2498.65</v>
      </c>
      <c r="F5" s="21">
        <v>0</v>
      </c>
      <c r="G5" s="21">
        <v>1.21</v>
      </c>
      <c r="H5" s="22">
        <f t="shared" si="3"/>
        <v>0</v>
      </c>
      <c r="I5" s="23" t="s">
        <v>21</v>
      </c>
      <c r="J5" s="21" t="s">
        <v>43</v>
      </c>
      <c r="K5" s="33">
        <v>1.9690000000000001</v>
      </c>
      <c r="L5" s="19">
        <f t="shared" si="0"/>
        <v>4065.9850000000001</v>
      </c>
      <c r="M5" s="26">
        <f t="shared" si="1"/>
        <v>677.66416666666669</v>
      </c>
    </row>
    <row r="6" spans="1:14" s="24" customFormat="1" hidden="1" x14ac:dyDescent="0.25">
      <c r="A6" s="21" t="s">
        <v>0</v>
      </c>
      <c r="B6" s="21" t="s">
        <v>24</v>
      </c>
      <c r="C6" s="21">
        <v>1530</v>
      </c>
      <c r="D6" s="21">
        <v>1.21</v>
      </c>
      <c r="E6" s="22">
        <f t="shared" si="2"/>
        <v>1851.3</v>
      </c>
      <c r="F6" s="21">
        <v>79</v>
      </c>
      <c r="G6" s="21">
        <v>1.21</v>
      </c>
      <c r="H6" s="22">
        <f t="shared" si="3"/>
        <v>95.59</v>
      </c>
      <c r="I6" s="23" t="s">
        <v>7</v>
      </c>
      <c r="J6" s="21" t="s">
        <v>22</v>
      </c>
      <c r="K6" s="33">
        <v>1.9690000000000001</v>
      </c>
      <c r="L6" s="19">
        <f t="shared" si="0"/>
        <v>4159.6499999999996</v>
      </c>
      <c r="M6" s="26">
        <f t="shared" si="1"/>
        <v>693.27499999999998</v>
      </c>
    </row>
    <row r="7" spans="1:14" s="24" customFormat="1" hidden="1" x14ac:dyDescent="0.25">
      <c r="A7" s="30" t="s">
        <v>13</v>
      </c>
      <c r="B7" s="21" t="s">
        <v>14</v>
      </c>
      <c r="C7" s="21">
        <v>1699</v>
      </c>
      <c r="D7" s="21">
        <v>1.21</v>
      </c>
      <c r="E7" s="22">
        <f t="shared" si="2"/>
        <v>2055.79</v>
      </c>
      <c r="F7" s="21">
        <v>89</v>
      </c>
      <c r="G7" s="21">
        <v>1.21</v>
      </c>
      <c r="H7" s="22">
        <f t="shared" si="3"/>
        <v>107.69</v>
      </c>
      <c r="I7" s="23" t="s">
        <v>7</v>
      </c>
      <c r="J7" s="21" t="s">
        <v>22</v>
      </c>
      <c r="K7" s="33">
        <v>1.9690000000000001</v>
      </c>
      <c r="L7" s="19">
        <f t="shared" si="0"/>
        <v>4637.6109999999999</v>
      </c>
      <c r="M7" s="26">
        <f t="shared" si="1"/>
        <v>772.93516666666665</v>
      </c>
    </row>
    <row r="8" spans="1:14" s="24" customFormat="1" hidden="1" x14ac:dyDescent="0.25">
      <c r="A8" s="21" t="s">
        <v>0</v>
      </c>
      <c r="B8" s="21" t="s">
        <v>26</v>
      </c>
      <c r="C8" s="21">
        <v>1881</v>
      </c>
      <c r="D8" s="21">
        <v>1.21</v>
      </c>
      <c r="E8" s="22">
        <f t="shared" si="2"/>
        <v>2276.0099999999998</v>
      </c>
      <c r="F8" s="21">
        <v>79</v>
      </c>
      <c r="G8" s="21">
        <v>1.21</v>
      </c>
      <c r="H8" s="22">
        <f t="shared" si="3"/>
        <v>95.59</v>
      </c>
      <c r="I8" s="23" t="s">
        <v>7</v>
      </c>
      <c r="J8" s="21" t="s">
        <v>22</v>
      </c>
      <c r="K8" s="33">
        <v>1.9690000000000001</v>
      </c>
      <c r="L8" s="19">
        <f t="shared" si="0"/>
        <v>4850.7690000000002</v>
      </c>
      <c r="M8" s="26">
        <f t="shared" si="1"/>
        <v>808.4615</v>
      </c>
    </row>
    <row r="9" spans="1:14" s="24" customFormat="1" hidden="1" x14ac:dyDescent="0.25">
      <c r="A9" s="21" t="s">
        <v>0</v>
      </c>
      <c r="B9" s="21" t="s">
        <v>28</v>
      </c>
      <c r="C9" s="21">
        <v>1884</v>
      </c>
      <c r="D9" s="21">
        <v>1.21</v>
      </c>
      <c r="E9" s="22">
        <f t="shared" si="2"/>
        <v>2279.64</v>
      </c>
      <c r="F9" s="21">
        <v>89</v>
      </c>
      <c r="G9" s="21">
        <v>1.21</v>
      </c>
      <c r="H9" s="22">
        <f t="shared" si="3"/>
        <v>107.69</v>
      </c>
      <c r="I9" s="23" t="s">
        <v>7</v>
      </c>
      <c r="J9" s="21" t="s">
        <v>22</v>
      </c>
      <c r="K9" s="33">
        <v>1.9690000000000001</v>
      </c>
      <c r="L9" s="19">
        <f t="shared" si="0"/>
        <v>5001.8760000000002</v>
      </c>
      <c r="M9" s="26">
        <f t="shared" si="1"/>
        <v>833.64600000000007</v>
      </c>
    </row>
    <row r="10" spans="1:14" hidden="1" x14ac:dyDescent="0.25">
      <c r="A10" s="21" t="s">
        <v>36</v>
      </c>
      <c r="B10" s="29" t="s">
        <v>38</v>
      </c>
      <c r="C10" s="21">
        <v>1961.75</v>
      </c>
      <c r="D10" s="21">
        <v>1.21</v>
      </c>
      <c r="E10" s="22">
        <f t="shared" si="2"/>
        <v>2373.7174999999997</v>
      </c>
      <c r="F10" s="21">
        <v>80</v>
      </c>
      <c r="G10" s="21">
        <v>1.21</v>
      </c>
      <c r="H10" s="22">
        <f t="shared" si="3"/>
        <v>96.8</v>
      </c>
      <c r="I10" s="23" t="s">
        <v>20</v>
      </c>
      <c r="J10" s="21" t="s">
        <v>22</v>
      </c>
      <c r="K10" s="33">
        <v>1.9690000000000001</v>
      </c>
      <c r="L10" s="19">
        <f t="shared" si="0"/>
        <v>5024.28575</v>
      </c>
      <c r="M10" s="26">
        <f t="shared" si="1"/>
        <v>837.3809583333333</v>
      </c>
    </row>
    <row r="11" spans="1:14" hidden="1" x14ac:dyDescent="0.25">
      <c r="A11" s="21" t="s">
        <v>36</v>
      </c>
      <c r="B11" s="29" t="s">
        <v>40</v>
      </c>
      <c r="C11" s="21">
        <v>1961.75</v>
      </c>
      <c r="D11" s="21">
        <v>1.21</v>
      </c>
      <c r="E11" s="22">
        <f t="shared" si="2"/>
        <v>2373.7174999999997</v>
      </c>
      <c r="F11" s="21">
        <v>80</v>
      </c>
      <c r="G11" s="21">
        <v>1.21</v>
      </c>
      <c r="H11" s="22">
        <f t="shared" si="3"/>
        <v>96.8</v>
      </c>
      <c r="I11" s="23" t="s">
        <v>21</v>
      </c>
      <c r="J11" s="21" t="s">
        <v>22</v>
      </c>
      <c r="K11" s="33">
        <v>1.9690000000000001</v>
      </c>
      <c r="L11" s="19">
        <f t="shared" si="0"/>
        <v>5024.28575</v>
      </c>
      <c r="M11" s="26">
        <f t="shared" si="1"/>
        <v>837.3809583333333</v>
      </c>
    </row>
    <row r="12" spans="1:14" hidden="1" x14ac:dyDescent="0.25">
      <c r="A12" s="21" t="s">
        <v>0</v>
      </c>
      <c r="B12" s="21" t="s">
        <v>27</v>
      </c>
      <c r="C12" s="21">
        <v>1925</v>
      </c>
      <c r="D12" s="21">
        <v>1.21</v>
      </c>
      <c r="E12" s="22">
        <f t="shared" si="2"/>
        <v>2329.25</v>
      </c>
      <c r="F12" s="21">
        <v>89</v>
      </c>
      <c r="G12" s="21">
        <v>1.21</v>
      </c>
      <c r="H12" s="22">
        <f t="shared" si="3"/>
        <v>107.69</v>
      </c>
      <c r="I12" s="23" t="s">
        <v>7</v>
      </c>
      <c r="J12" s="21" t="s">
        <v>22</v>
      </c>
      <c r="K12" s="33">
        <v>1.9690000000000001</v>
      </c>
      <c r="L12" s="19">
        <f t="shared" si="0"/>
        <v>5082.6050000000005</v>
      </c>
      <c r="M12" s="26">
        <f t="shared" si="1"/>
        <v>847.10083333333341</v>
      </c>
    </row>
    <row r="13" spans="1:14" hidden="1" x14ac:dyDescent="0.25">
      <c r="A13" s="21" t="s">
        <v>0</v>
      </c>
      <c r="B13" s="21" t="s">
        <v>25</v>
      </c>
      <c r="C13" s="21">
        <v>1928</v>
      </c>
      <c r="D13" s="21">
        <v>1.21</v>
      </c>
      <c r="E13" s="22">
        <f t="shared" si="2"/>
        <v>2332.88</v>
      </c>
      <c r="F13" s="21">
        <v>89</v>
      </c>
      <c r="G13" s="21">
        <v>1.21</v>
      </c>
      <c r="H13" s="22">
        <f t="shared" si="3"/>
        <v>107.69</v>
      </c>
      <c r="I13" s="23" t="s">
        <v>7</v>
      </c>
      <c r="J13" s="21" t="s">
        <v>22</v>
      </c>
      <c r="K13" s="33">
        <v>1.9690000000000001</v>
      </c>
      <c r="L13" s="19">
        <f t="shared" si="0"/>
        <v>5088.5119999999997</v>
      </c>
      <c r="M13" s="26">
        <f t="shared" si="1"/>
        <v>848.08533333333332</v>
      </c>
    </row>
    <row r="14" spans="1:14" hidden="1" x14ac:dyDescent="0.25">
      <c r="A14" s="28" t="s">
        <v>36</v>
      </c>
      <c r="B14" s="29" t="s">
        <v>61</v>
      </c>
      <c r="C14" s="21">
        <v>2065</v>
      </c>
      <c r="D14" s="21">
        <v>1.21</v>
      </c>
      <c r="E14" s="22">
        <f t="shared" si="2"/>
        <v>2498.65</v>
      </c>
      <c r="F14" s="21">
        <v>80</v>
      </c>
      <c r="G14" s="21">
        <v>1.21</v>
      </c>
      <c r="H14" s="22">
        <f t="shared" si="3"/>
        <v>96.8</v>
      </c>
      <c r="I14" s="23" t="s">
        <v>7</v>
      </c>
      <c r="J14" s="21" t="s">
        <v>22</v>
      </c>
      <c r="K14" s="33">
        <v>1.9690000000000001</v>
      </c>
      <c r="L14" s="19">
        <f t="shared" si="0"/>
        <v>5227.585</v>
      </c>
      <c r="M14" s="26">
        <f t="shared" si="1"/>
        <v>871.26416666666671</v>
      </c>
    </row>
    <row r="15" spans="1:14" x14ac:dyDescent="0.25">
      <c r="A15" s="8" t="s">
        <v>53</v>
      </c>
      <c r="B15" s="16" t="s">
        <v>54</v>
      </c>
      <c r="C15" s="16">
        <v>2999</v>
      </c>
      <c r="D15" s="10">
        <v>1.21</v>
      </c>
      <c r="E15" s="11">
        <f t="shared" si="2"/>
        <v>3628.79</v>
      </c>
      <c r="F15" s="16">
        <v>69</v>
      </c>
      <c r="G15" s="10">
        <v>1.21</v>
      </c>
      <c r="H15" s="11">
        <f t="shared" si="3"/>
        <v>83.49</v>
      </c>
      <c r="I15" s="13" t="s">
        <v>20</v>
      </c>
      <c r="J15" s="38" t="s">
        <v>71</v>
      </c>
      <c r="K15" s="32">
        <v>1.9690000000000001</v>
      </c>
      <c r="L15" s="19">
        <f>(E15*K15)+(H15*12)</f>
        <v>8146.9675100000004</v>
      </c>
      <c r="M15" s="26">
        <f>L15/12*2</f>
        <v>1357.8279183333334</v>
      </c>
      <c r="N15" s="26"/>
    </row>
    <row r="16" spans="1:14" s="3" customFormat="1" x14ac:dyDescent="0.25">
      <c r="A16" s="8" t="s">
        <v>36</v>
      </c>
      <c r="B16" s="16" t="s">
        <v>40</v>
      </c>
      <c r="C16" s="10">
        <v>3138.8</v>
      </c>
      <c r="D16" s="10">
        <v>1.21</v>
      </c>
      <c r="E16" s="11">
        <f t="shared" si="2"/>
        <v>3797.9480000000003</v>
      </c>
      <c r="F16" s="10">
        <v>80</v>
      </c>
      <c r="G16" s="10">
        <v>1.21</v>
      </c>
      <c r="H16" s="11">
        <f t="shared" si="3"/>
        <v>96.8</v>
      </c>
      <c r="I16" s="13" t="s">
        <v>21</v>
      </c>
      <c r="J16" s="41" t="s">
        <v>76</v>
      </c>
      <c r="K16" s="32">
        <v>1.9690000000000001</v>
      </c>
      <c r="L16" s="19">
        <f>(E16*K16)+(H16*12)</f>
        <v>8639.7596120000017</v>
      </c>
      <c r="M16" s="26">
        <f>L16/12*2</f>
        <v>1439.9599353333335</v>
      </c>
    </row>
    <row r="17" spans="1:13" s="24" customFormat="1" x14ac:dyDescent="0.25">
      <c r="A17" s="15" t="s">
        <v>34</v>
      </c>
      <c r="B17" s="16" t="s">
        <v>67</v>
      </c>
      <c r="C17" s="10">
        <v>3219</v>
      </c>
      <c r="D17" s="10">
        <v>1.21</v>
      </c>
      <c r="E17" s="11">
        <f t="shared" si="2"/>
        <v>3894.99</v>
      </c>
      <c r="F17" s="10">
        <v>79</v>
      </c>
      <c r="G17" s="10">
        <v>1.21</v>
      </c>
      <c r="H17" s="11">
        <f t="shared" si="3"/>
        <v>95.59</v>
      </c>
      <c r="I17" s="13" t="s">
        <v>81</v>
      </c>
      <c r="J17" s="36" t="s">
        <v>82</v>
      </c>
      <c r="K17" s="32">
        <v>1.9690000000000001</v>
      </c>
      <c r="L17" s="19">
        <f>C17*K17+H17*12</f>
        <v>7485.2910000000002</v>
      </c>
      <c r="M17" s="26">
        <f>L17*2/12</f>
        <v>1247.5485000000001</v>
      </c>
    </row>
    <row r="18" spans="1:13" s="24" customFormat="1" x14ac:dyDescent="0.25">
      <c r="A18" s="8" t="s">
        <v>13</v>
      </c>
      <c r="B18" s="10" t="s">
        <v>17</v>
      </c>
      <c r="C18" s="10">
        <v>3229</v>
      </c>
      <c r="D18" s="10">
        <v>1.21</v>
      </c>
      <c r="E18" s="11">
        <f t="shared" si="2"/>
        <v>3907.0899999999997</v>
      </c>
      <c r="F18" s="10">
        <v>89</v>
      </c>
      <c r="G18" s="10">
        <v>1.21</v>
      </c>
      <c r="H18" s="11">
        <f t="shared" si="3"/>
        <v>107.69</v>
      </c>
      <c r="I18" s="13" t="s">
        <v>21</v>
      </c>
      <c r="J18" s="39" t="s">
        <v>72</v>
      </c>
      <c r="K18" s="32">
        <v>1.9690000000000001</v>
      </c>
      <c r="L18" s="19">
        <f t="shared" ref="L18:L31" si="4">(E18*K18)+(H18*12)</f>
        <v>8985.3402100000003</v>
      </c>
      <c r="M18" s="26">
        <f t="shared" ref="M18:M31" si="5">L18/12*2</f>
        <v>1497.5567016666666</v>
      </c>
    </row>
    <row r="19" spans="1:13" s="24" customFormat="1" x14ac:dyDescent="0.25">
      <c r="A19" s="15" t="s">
        <v>48</v>
      </c>
      <c r="B19" s="16" t="s">
        <v>50</v>
      </c>
      <c r="C19" s="16">
        <v>3252</v>
      </c>
      <c r="D19" s="10">
        <v>1.21</v>
      </c>
      <c r="E19" s="11">
        <f t="shared" si="2"/>
        <v>3934.92</v>
      </c>
      <c r="F19" s="16">
        <v>79</v>
      </c>
      <c r="G19" s="10">
        <v>1.21</v>
      </c>
      <c r="H19" s="11">
        <f t="shared" si="3"/>
        <v>95.59</v>
      </c>
      <c r="I19" s="13" t="s">
        <v>20</v>
      </c>
      <c r="J19" s="39" t="s">
        <v>69</v>
      </c>
      <c r="K19" s="32">
        <v>1.9690000000000001</v>
      </c>
      <c r="L19" s="19">
        <f t="shared" si="4"/>
        <v>8894.9374800000005</v>
      </c>
      <c r="M19" s="26">
        <f t="shared" si="5"/>
        <v>1482.4895800000002</v>
      </c>
    </row>
    <row r="20" spans="1:13" s="24" customFormat="1" x14ac:dyDescent="0.25">
      <c r="A20" s="8" t="s">
        <v>0</v>
      </c>
      <c r="B20" s="8" t="s">
        <v>9</v>
      </c>
      <c r="C20" s="10">
        <v>3273</v>
      </c>
      <c r="D20" s="10">
        <v>1.21</v>
      </c>
      <c r="E20" s="11">
        <f t="shared" si="2"/>
        <v>3960.33</v>
      </c>
      <c r="F20" s="10">
        <v>89</v>
      </c>
      <c r="G20" s="10">
        <v>1.21</v>
      </c>
      <c r="H20" s="11">
        <f t="shared" si="3"/>
        <v>107.69</v>
      </c>
      <c r="I20" s="13" t="s">
        <v>7</v>
      </c>
      <c r="J20" s="39" t="s">
        <v>74</v>
      </c>
      <c r="K20" s="32">
        <v>1.9690000000000001</v>
      </c>
      <c r="L20" s="19">
        <f t="shared" si="4"/>
        <v>9090.1697700000004</v>
      </c>
      <c r="M20" s="26">
        <f t="shared" si="5"/>
        <v>1515.0282950000001</v>
      </c>
    </row>
    <row r="21" spans="1:13" s="24" customFormat="1" x14ac:dyDescent="0.25">
      <c r="A21" s="8" t="s">
        <v>36</v>
      </c>
      <c r="B21" s="10" t="s">
        <v>39</v>
      </c>
      <c r="C21" s="10">
        <v>3304</v>
      </c>
      <c r="D21" s="10">
        <v>1.21</v>
      </c>
      <c r="E21" s="11">
        <f t="shared" si="2"/>
        <v>3997.8399999999997</v>
      </c>
      <c r="F21" s="10">
        <v>0</v>
      </c>
      <c r="G21" s="10">
        <v>1.21</v>
      </c>
      <c r="H21" s="11">
        <f t="shared" si="3"/>
        <v>0</v>
      </c>
      <c r="I21" s="13" t="s">
        <v>20</v>
      </c>
      <c r="J21" s="41" t="s">
        <v>76</v>
      </c>
      <c r="K21" s="32">
        <v>1.9690000000000001</v>
      </c>
      <c r="L21" s="19">
        <f t="shared" si="4"/>
        <v>7871.7469599999995</v>
      </c>
      <c r="M21" s="26">
        <f t="shared" si="5"/>
        <v>1311.9578266666665</v>
      </c>
    </row>
    <row r="22" spans="1:13" x14ac:dyDescent="0.25">
      <c r="A22" s="8" t="s">
        <v>36</v>
      </c>
      <c r="B22" s="10" t="s">
        <v>41</v>
      </c>
      <c r="C22" s="10">
        <v>3304</v>
      </c>
      <c r="D22" s="10">
        <v>1.21</v>
      </c>
      <c r="E22" s="11">
        <f t="shared" si="2"/>
        <v>3997.8399999999997</v>
      </c>
      <c r="F22" s="10">
        <v>0</v>
      </c>
      <c r="G22" s="10">
        <v>1.21</v>
      </c>
      <c r="H22" s="11">
        <f t="shared" si="3"/>
        <v>0</v>
      </c>
      <c r="I22" s="13" t="s">
        <v>21</v>
      </c>
      <c r="J22" s="41" t="s">
        <v>76</v>
      </c>
      <c r="K22" s="32">
        <v>1.9690000000000001</v>
      </c>
      <c r="L22" s="19">
        <f t="shared" si="4"/>
        <v>7871.7469599999995</v>
      </c>
      <c r="M22" s="26">
        <f t="shared" si="5"/>
        <v>1311.9578266666665</v>
      </c>
    </row>
    <row r="23" spans="1:13" x14ac:dyDescent="0.25">
      <c r="A23" s="8" t="s">
        <v>36</v>
      </c>
      <c r="B23" s="10" t="s">
        <v>37</v>
      </c>
      <c r="C23" s="10">
        <v>3304</v>
      </c>
      <c r="D23" s="10">
        <v>1.21</v>
      </c>
      <c r="E23" s="11">
        <f t="shared" si="2"/>
        <v>3997.8399999999997</v>
      </c>
      <c r="F23" s="10">
        <v>80</v>
      </c>
      <c r="G23" s="10">
        <v>1.21</v>
      </c>
      <c r="H23" s="11">
        <f t="shared" si="3"/>
        <v>96.8</v>
      </c>
      <c r="I23" s="13" t="s">
        <v>7</v>
      </c>
      <c r="J23" s="41" t="s">
        <v>76</v>
      </c>
      <c r="K23" s="32">
        <v>1.9690000000000001</v>
      </c>
      <c r="L23" s="19">
        <f t="shared" si="4"/>
        <v>9033.3469599999989</v>
      </c>
      <c r="M23" s="26">
        <f t="shared" si="5"/>
        <v>1505.5578266666664</v>
      </c>
    </row>
    <row r="24" spans="1:13" x14ac:dyDescent="0.25">
      <c r="A24" s="8" t="s">
        <v>53</v>
      </c>
      <c r="B24" s="45" t="s">
        <v>55</v>
      </c>
      <c r="C24" s="16">
        <v>3399</v>
      </c>
      <c r="D24" s="10">
        <v>1.21</v>
      </c>
      <c r="E24" s="11">
        <f t="shared" si="2"/>
        <v>4112.79</v>
      </c>
      <c r="F24" s="16">
        <v>49</v>
      </c>
      <c r="G24" s="10">
        <v>1.21</v>
      </c>
      <c r="H24" s="11">
        <f t="shared" si="3"/>
        <v>59.29</v>
      </c>
      <c r="I24" s="13" t="s">
        <v>19</v>
      </c>
      <c r="J24" s="38" t="s">
        <v>71</v>
      </c>
      <c r="K24" s="32">
        <v>1.9690000000000001</v>
      </c>
      <c r="L24" s="19">
        <f t="shared" si="4"/>
        <v>8809.56351</v>
      </c>
      <c r="M24" s="26">
        <f t="shared" si="5"/>
        <v>1468.260585</v>
      </c>
    </row>
    <row r="25" spans="1:13" x14ac:dyDescent="0.25">
      <c r="A25" s="15" t="s">
        <v>48</v>
      </c>
      <c r="B25" s="16" t="s">
        <v>49</v>
      </c>
      <c r="C25" s="16">
        <v>3502</v>
      </c>
      <c r="D25" s="10">
        <v>1.21</v>
      </c>
      <c r="E25" s="11">
        <f t="shared" si="2"/>
        <v>4237.42</v>
      </c>
      <c r="F25" s="16">
        <v>79</v>
      </c>
      <c r="G25" s="10">
        <v>1.21</v>
      </c>
      <c r="H25" s="11">
        <f t="shared" si="3"/>
        <v>95.59</v>
      </c>
      <c r="I25" s="13" t="s">
        <v>19</v>
      </c>
      <c r="J25" s="39" t="s">
        <v>69</v>
      </c>
      <c r="K25" s="32">
        <v>1.9690000000000001</v>
      </c>
      <c r="L25" s="19">
        <f t="shared" si="4"/>
        <v>9490.55998</v>
      </c>
      <c r="M25" s="26">
        <f t="shared" si="5"/>
        <v>1581.7599966666667</v>
      </c>
    </row>
    <row r="26" spans="1:13" x14ac:dyDescent="0.25">
      <c r="A26" s="8" t="s">
        <v>13</v>
      </c>
      <c r="B26" s="10" t="s">
        <v>16</v>
      </c>
      <c r="C26" s="10">
        <v>3579</v>
      </c>
      <c r="D26" s="10">
        <v>1.21</v>
      </c>
      <c r="E26" s="11">
        <f t="shared" si="2"/>
        <v>4330.59</v>
      </c>
      <c r="F26" s="10">
        <v>89</v>
      </c>
      <c r="G26" s="10">
        <v>1.21</v>
      </c>
      <c r="H26" s="11">
        <f t="shared" si="3"/>
        <v>107.69</v>
      </c>
      <c r="I26" s="13" t="s">
        <v>20</v>
      </c>
      <c r="J26" s="39" t="s">
        <v>72</v>
      </c>
      <c r="K26" s="32">
        <v>1.9690000000000001</v>
      </c>
      <c r="L26" s="19">
        <f t="shared" si="4"/>
        <v>9819.2117100000014</v>
      </c>
      <c r="M26" s="26">
        <f t="shared" si="5"/>
        <v>1636.5352850000002</v>
      </c>
    </row>
    <row r="27" spans="1:13" x14ac:dyDescent="0.25">
      <c r="A27" s="15" t="s">
        <v>46</v>
      </c>
      <c r="B27" s="16" t="s">
        <v>47</v>
      </c>
      <c r="C27" s="16">
        <v>3919</v>
      </c>
      <c r="D27" s="10">
        <v>1.21</v>
      </c>
      <c r="E27" s="11">
        <f t="shared" si="2"/>
        <v>4741.99</v>
      </c>
      <c r="F27" s="16">
        <v>63.64</v>
      </c>
      <c r="G27" s="10">
        <v>1.21</v>
      </c>
      <c r="H27" s="11">
        <f t="shared" si="3"/>
        <v>77.004400000000004</v>
      </c>
      <c r="I27" s="13" t="s">
        <v>19</v>
      </c>
      <c r="J27" s="39" t="s">
        <v>75</v>
      </c>
      <c r="K27" s="32">
        <v>1.9690000000000001</v>
      </c>
      <c r="L27" s="19">
        <f t="shared" si="4"/>
        <v>10261.03111</v>
      </c>
      <c r="M27" s="26">
        <f t="shared" si="5"/>
        <v>1710.1718516666667</v>
      </c>
    </row>
    <row r="28" spans="1:13" x14ac:dyDescent="0.25">
      <c r="A28" s="8" t="s">
        <v>0</v>
      </c>
      <c r="B28" s="9" t="s">
        <v>64</v>
      </c>
      <c r="C28" s="9">
        <v>4247</v>
      </c>
      <c r="D28" s="9">
        <v>1.21</v>
      </c>
      <c r="E28" s="35">
        <f t="shared" si="2"/>
        <v>5138.87</v>
      </c>
      <c r="F28" s="9">
        <v>89</v>
      </c>
      <c r="G28" s="9">
        <v>1.21</v>
      </c>
      <c r="H28" s="35">
        <f t="shared" si="3"/>
        <v>107.69</v>
      </c>
      <c r="I28" s="12" t="s">
        <v>65</v>
      </c>
      <c r="J28" s="38" t="s">
        <v>73</v>
      </c>
      <c r="K28" s="32">
        <v>1.9690000000000001</v>
      </c>
      <c r="L28" s="19">
        <f t="shared" si="4"/>
        <v>11410.715030000001</v>
      </c>
      <c r="M28" s="26">
        <f t="shared" si="5"/>
        <v>1901.7858383333335</v>
      </c>
    </row>
    <row r="29" spans="1:13" x14ac:dyDescent="0.25">
      <c r="A29" s="8" t="s">
        <v>13</v>
      </c>
      <c r="B29" s="10" t="s">
        <v>15</v>
      </c>
      <c r="C29" s="10">
        <v>4299</v>
      </c>
      <c r="D29" s="10">
        <v>1.21</v>
      </c>
      <c r="E29" s="11">
        <f t="shared" si="2"/>
        <v>5201.79</v>
      </c>
      <c r="F29" s="10">
        <v>89</v>
      </c>
      <c r="G29" s="10">
        <v>1.21</v>
      </c>
      <c r="H29" s="11">
        <f t="shared" si="3"/>
        <v>107.69</v>
      </c>
      <c r="I29" s="13" t="s">
        <v>19</v>
      </c>
      <c r="J29" s="39" t="s">
        <v>72</v>
      </c>
      <c r="K29" s="32">
        <v>1.9690000000000001</v>
      </c>
      <c r="L29" s="19">
        <f t="shared" si="4"/>
        <v>11534.604510000001</v>
      </c>
      <c r="M29" s="26">
        <f t="shared" si="5"/>
        <v>1922.4340850000001</v>
      </c>
    </row>
    <row r="30" spans="1:13" x14ac:dyDescent="0.25">
      <c r="A30" s="8" t="s">
        <v>0</v>
      </c>
      <c r="B30" s="9" t="s">
        <v>42</v>
      </c>
      <c r="C30" s="9">
        <v>4763</v>
      </c>
      <c r="D30" s="10">
        <v>1.21</v>
      </c>
      <c r="E30" s="11">
        <f t="shared" si="2"/>
        <v>5763.23</v>
      </c>
      <c r="F30" s="9">
        <v>193</v>
      </c>
      <c r="G30" s="10">
        <v>1.21</v>
      </c>
      <c r="H30" s="11">
        <f t="shared" si="3"/>
        <v>233.53</v>
      </c>
      <c r="I30" s="34" t="s">
        <v>60</v>
      </c>
      <c r="J30" s="38"/>
      <c r="K30" s="32">
        <v>1.9690000000000001</v>
      </c>
      <c r="L30" s="19">
        <f t="shared" si="4"/>
        <v>14150.15987</v>
      </c>
      <c r="M30" s="26">
        <f t="shared" si="5"/>
        <v>2358.3599783333334</v>
      </c>
    </row>
    <row r="31" spans="1:13" x14ac:dyDescent="0.25">
      <c r="A31" s="8" t="s">
        <v>11</v>
      </c>
      <c r="B31" s="10" t="s">
        <v>10</v>
      </c>
      <c r="C31" s="10">
        <v>5499</v>
      </c>
      <c r="D31" s="10">
        <v>1.21</v>
      </c>
      <c r="E31" s="14">
        <v>6654</v>
      </c>
      <c r="F31" s="10">
        <v>60</v>
      </c>
      <c r="G31" s="10">
        <v>1.21</v>
      </c>
      <c r="H31" s="14">
        <f t="shared" si="3"/>
        <v>72.599999999999994</v>
      </c>
      <c r="I31" s="13" t="s">
        <v>7</v>
      </c>
      <c r="J31" s="38" t="s">
        <v>71</v>
      </c>
      <c r="K31" s="32">
        <v>1.9690000000000001</v>
      </c>
      <c r="L31" s="19">
        <f t="shared" si="4"/>
        <v>13972.926000000001</v>
      </c>
      <c r="M31" s="26">
        <f t="shared" si="5"/>
        <v>2328.8210000000004</v>
      </c>
    </row>
    <row r="32" spans="1:13" x14ac:dyDescent="0.25">
      <c r="A32" s="8" t="s">
        <v>31</v>
      </c>
      <c r="B32" s="10" t="s">
        <v>83</v>
      </c>
      <c r="C32" s="47" t="s">
        <v>86</v>
      </c>
      <c r="D32" s="10"/>
      <c r="E32" s="11"/>
      <c r="F32" s="10"/>
      <c r="G32" s="10"/>
      <c r="H32" s="11"/>
      <c r="I32" s="13"/>
      <c r="J32" s="41" t="s">
        <v>85</v>
      </c>
    </row>
  </sheetData>
  <autoFilter ref="J1:J31">
    <filterColumn colId="0">
      <filters blank="1">
        <filter val="ceník z 11.10.2021, kontrola 27.10.2021"/>
        <filter val="ceník z 13.10.2021, kontrola 27.10.2021"/>
        <filter val="ceník z 19.10.2021, kontrola 27.10.2021"/>
        <filter val="ceník z 23.10.2021, kontrola 27.10.2021"/>
        <filter val="ceník z 25.10.2021, kontrola 27.10.2021"/>
        <filter val="ceník z 8.10.2021, kontrola 27.10.2021"/>
        <filter val="ceny od 1.12.2021, kontrola 27.10.2021"/>
        <filter val="kontrola ceny 27.10.2021"/>
      </filters>
    </filterColumn>
  </autoFilter>
  <sortState ref="A2:M31">
    <sortCondition ref="E2:E31"/>
  </sortState>
  <hyperlinks>
    <hyperlink ref="A17" r:id="rId1"/>
    <hyperlink ref="A14" r:id="rId2"/>
    <hyperlink ref="A27" r:id="rId3"/>
    <hyperlink ref="A3" r:id="rId4"/>
    <hyperlink ref="A25" r:id="rId5"/>
    <hyperlink ref="A2" r:id="rId6"/>
    <hyperlink ref="A7" r:id="rId7"/>
    <hyperlink ref="A31" r:id="rId8"/>
    <hyperlink ref="A15" r:id="rId9"/>
    <hyperlink ref="A19" r:id="rId10"/>
    <hyperlink ref="A18" r:id="rId11"/>
    <hyperlink ref="A28" r:id="rId12"/>
    <hyperlink ref="A16" r:id="rId13"/>
    <hyperlink ref="A21" r:id="rId14"/>
    <hyperlink ref="A22" r:id="rId15"/>
    <hyperlink ref="A23" r:id="rId16"/>
    <hyperlink ref="A30" r:id="rId17"/>
    <hyperlink ref="B20" r:id="rId18"/>
    <hyperlink ref="A20" r:id="rId19"/>
    <hyperlink ref="A24" r:id="rId20"/>
    <hyperlink ref="A26" r:id="rId21"/>
    <hyperlink ref="A29" r:id="rId22"/>
    <hyperlink ref="A32" r:id="rId23"/>
  </hyperlinks>
  <pageMargins left="0.7" right="0.7" top="0.78740157499999996" bottom="0.78740157499999996" header="0.3" footer="0.3"/>
  <pageSetup paperSize="9" orientation="portrait"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tarif D02D - oblast Praha</vt:lpstr>
      <vt:lpstr>Backup</vt:lpstr>
      <vt:lpstr>Backup2</vt:lpstr>
      <vt:lpstr>Backup3</vt:lpstr>
      <vt:lpstr>Twitter</vt:lpstr>
      <vt:lpstr>Twitter2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2021-10-23T22:01:17Z</dcterms:created>
  <dcterms:modified xsi:type="dcterms:W3CDTF">2021-11-13T00:07:33Z</dcterms:modified>
</cp:coreProperties>
</file>